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A:\2025-26\FY 25-26 DV Certification and Monitoring Files\3- FY 25-26 Monitoring Tools &amp; Templates\7- FY 25-26 Rollup Tool\"/>
    </mc:Choice>
  </mc:AlternateContent>
  <xr:revisionPtr revIDLastSave="0" documentId="13_ncr:1_{8D2677B3-4E1B-4FD1-810F-D3457542E48A}" xr6:coauthVersionLast="47" xr6:coauthVersionMax="47" xr10:uidLastSave="{00000000-0000-0000-0000-000000000000}"/>
  <bookViews>
    <workbookView xWindow="-103" yWindow="-103" windowWidth="21600" windowHeight="13749" tabRatio="876" xr2:uid="{00000000-000D-0000-FFFF-FFFF00000000}"/>
  </bookViews>
  <sheets>
    <sheet name="Cover Sheet" sheetId="1" r:id="rId1"/>
    <sheet name="Table of Contents" sheetId="2" r:id="rId2"/>
    <sheet name="Scoring Summary " sheetId="3" r:id="rId3"/>
    <sheet name="I. Board of Directors " sheetId="4" r:id="rId4"/>
    <sheet name="II. Financial" sheetId="5" r:id="rId5"/>
    <sheet name="III. Human Resources" sheetId="7" r:id="rId6"/>
    <sheet name="IV. Incidents and Grievances" sheetId="11" r:id="rId7"/>
    <sheet name="V. General Program" sheetId="12" r:id="rId8"/>
    <sheet name="VI. Hotline" sheetId="13" r:id="rId9"/>
    <sheet name="VII. Support Services" sheetId="14" r:id="rId10"/>
    <sheet name="VIII. Shelter" sheetId="15" r:id="rId11"/>
    <sheet name="IX. BIP" sheetId="16" r:id="rId12"/>
    <sheet name="X. Supporting Tools" sheetId="9" r:id="rId13"/>
    <sheet name="Lists" sheetId="10" r:id="rId14"/>
  </sheets>
  <externalReferences>
    <externalReference r:id="rId15"/>
  </externalReferences>
  <definedNames>
    <definedName name="Centers">[1]Lists!$A$1:$A$41</definedName>
    <definedName name="_xlnm.Print_Area" localSheetId="0">'Cover Sheet'!$A$1:$M$21</definedName>
    <definedName name="_xlnm.Print_Area" localSheetId="3">'I. Board of Directors '!$A$1:$I$17</definedName>
    <definedName name="_xlnm.Print_Area" localSheetId="4">'II. Financial'!$A$1:$I$54</definedName>
    <definedName name="_xlnm.Print_Area" localSheetId="5">'III. Human Resources'!$A$1:$I$56</definedName>
    <definedName name="_xlnm.Print_Area" localSheetId="6">'IV. Incidents and Grievances'!$A$1:$I$13</definedName>
    <definedName name="_xlnm.Print_Area" localSheetId="11">'IX. BIP'!$A$1:$I$13</definedName>
    <definedName name="_xlnm.Print_Area" localSheetId="7">'V. General Program'!$A$1:$I$39</definedName>
    <definedName name="_xlnm.Print_Area" localSheetId="8">'VI. Hotline'!$A$1:$I$22</definedName>
    <definedName name="_xlnm.Print_Area" localSheetId="9">'VII. Support Services'!$A$1:$I$56</definedName>
    <definedName name="_xlnm.Print_Area" localSheetId="10">'VIII. Shelter'!$A$1:$I$54</definedName>
    <definedName name="_xlnm.Print_Area" localSheetId="12">'X. Supporting Tools'!$A$1:$I$16</definedName>
    <definedName name="_xlnm.Print_Titles" localSheetId="3">'I. Board of Directors '!$1:$5</definedName>
    <definedName name="_xlnm.Print_Titles" localSheetId="4">'II. Financial'!$1:$5</definedName>
    <definedName name="_xlnm.Print_Titles" localSheetId="5">'III. Human Resources'!$1:$5</definedName>
    <definedName name="_xlnm.Print_Titles" localSheetId="6">'IV. Incidents and Grievances'!$1:$5</definedName>
    <definedName name="_xlnm.Print_Titles" localSheetId="11">'IX. BIP'!$1:$5</definedName>
    <definedName name="_xlnm.Print_Titles" localSheetId="7">'V. General Program'!$1:$5</definedName>
    <definedName name="_xlnm.Print_Titles" localSheetId="8">'VI. Hotline'!$1:$5</definedName>
    <definedName name="_xlnm.Print_Titles" localSheetId="9">'VII. Support Services'!$1:$5</definedName>
    <definedName name="_xlnm.Print_Titles" localSheetId="10">'VIII. Shelter'!$1:$5</definedName>
    <definedName name="_xlnm.Print_Titles" localSheetId="12">'X. Supporting Tools'!$1:$5</definedName>
    <definedName name="YN">[1]Lists!$E$1:$E$4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 i="11" l="1"/>
  <c r="C13" i="11"/>
  <c r="D6" i="11"/>
  <c r="D13" i="11" s="1"/>
  <c r="E6" i="11"/>
  <c r="E13" i="11" s="1"/>
  <c r="C6" i="11"/>
  <c r="I6" i="11" l="1"/>
  <c r="A40" i="12" l="1"/>
  <c r="D6" i="12"/>
  <c r="E6" i="12"/>
  <c r="C6" i="12"/>
  <c r="A55" i="5"/>
  <c r="D33" i="12"/>
  <c r="E33" i="12"/>
  <c r="C33" i="12"/>
  <c r="I33" i="12" l="1"/>
  <c r="A55" i="15"/>
  <c r="D6" i="7" l="1"/>
  <c r="E6" i="7"/>
  <c r="C6" i="7"/>
  <c r="D51" i="15" l="1"/>
  <c r="E51" i="15"/>
  <c r="C51" i="15"/>
  <c r="D49" i="15"/>
  <c r="E49" i="15"/>
  <c r="C49" i="15"/>
  <c r="D47" i="15"/>
  <c r="E47" i="15"/>
  <c r="C47" i="15"/>
  <c r="D39" i="15"/>
  <c r="E39" i="15"/>
  <c r="C39" i="15"/>
  <c r="D35" i="15"/>
  <c r="E35" i="15"/>
  <c r="C35" i="15"/>
  <c r="A17" i="9"/>
  <c r="D52" i="14"/>
  <c r="E52" i="14"/>
  <c r="C52" i="14"/>
  <c r="D15" i="14"/>
  <c r="E15" i="14"/>
  <c r="C15" i="14"/>
  <c r="D6" i="14"/>
  <c r="E6" i="14"/>
  <c r="C6" i="14"/>
  <c r="D6" i="13"/>
  <c r="E6" i="13"/>
  <c r="C6" i="13"/>
  <c r="D37" i="12"/>
  <c r="E37" i="12"/>
  <c r="C37" i="12"/>
  <c r="D13" i="12"/>
  <c r="E13" i="12"/>
  <c r="C13" i="12"/>
  <c r="D14" i="9"/>
  <c r="E14" i="9"/>
  <c r="C14" i="9"/>
  <c r="D12" i="9"/>
  <c r="E12" i="9"/>
  <c r="C12" i="9"/>
  <c r="D10" i="9"/>
  <c r="E10" i="9"/>
  <c r="C10" i="9"/>
  <c r="D8" i="9"/>
  <c r="E8" i="9"/>
  <c r="C8" i="9"/>
  <c r="D6" i="9"/>
  <c r="D16" i="9" s="1"/>
  <c r="E6" i="9"/>
  <c r="E16" i="9" s="1"/>
  <c r="C6" i="9"/>
  <c r="C16" i="9" s="1"/>
  <c r="D6" i="16"/>
  <c r="E6" i="16"/>
  <c r="C6" i="16"/>
  <c r="D10" i="11"/>
  <c r="E10" i="11"/>
  <c r="C10" i="11"/>
  <c r="A57" i="7"/>
  <c r="A18" i="4"/>
  <c r="D6" i="4"/>
  <c r="E6" i="4"/>
  <c r="C6" i="4"/>
  <c r="D48" i="5"/>
  <c r="E48" i="5"/>
  <c r="C48" i="5"/>
  <c r="B19" i="1"/>
  <c r="E37" i="7" l="1"/>
  <c r="B2" i="16"/>
  <c r="B2" i="15"/>
  <c r="B2" i="14"/>
  <c r="B2" i="13"/>
  <c r="B2" i="12"/>
  <c r="B2" i="11"/>
  <c r="D12" i="13" l="1"/>
  <c r="C6" i="15" l="1"/>
  <c r="C54" i="15" s="1"/>
  <c r="E12" i="13"/>
  <c r="C12" i="13"/>
  <c r="D6" i="15" l="1"/>
  <c r="D54" i="15" s="1"/>
  <c r="E6" i="15"/>
  <c r="E54" i="15" s="1"/>
  <c r="D37" i="7" l="1"/>
  <c r="C37" i="7"/>
  <c r="B20" i="1" l="1"/>
  <c r="C6" i="5" l="1"/>
  <c r="C54" i="5" s="1"/>
  <c r="D6" i="5"/>
  <c r="D54" i="5" s="1"/>
  <c r="E6" i="5" l="1"/>
  <c r="E54" i="5" s="1"/>
  <c r="I54" i="5" s="1"/>
  <c r="J55" i="5" s="1"/>
  <c r="D40" i="14" l="1"/>
  <c r="E40" i="14" l="1"/>
  <c r="C40" i="14"/>
  <c r="D21" i="12" l="1"/>
  <c r="D39" i="12" s="1"/>
  <c r="D9" i="14"/>
  <c r="C9" i="14"/>
  <c r="C17" i="14" l="1"/>
  <c r="D33" i="14"/>
  <c r="E21" i="12"/>
  <c r="E39" i="12" s="1"/>
  <c r="C21" i="12"/>
  <c r="C39" i="12" s="1"/>
  <c r="E9" i="14"/>
  <c r="D17" i="14"/>
  <c r="E33" i="14" l="1"/>
  <c r="C33" i="14"/>
  <c r="I39" i="12"/>
  <c r="E17" i="14"/>
  <c r="B10" i="3"/>
  <c r="I14" i="9"/>
  <c r="A14" i="16"/>
  <c r="B14" i="3" s="1"/>
  <c r="E13" i="16"/>
  <c r="D14" i="3" s="1"/>
  <c r="D13" i="16"/>
  <c r="F14" i="3" s="1"/>
  <c r="C13" i="16"/>
  <c r="B13" i="3"/>
  <c r="D13" i="3"/>
  <c r="A57" i="14"/>
  <c r="B12" i="3" s="1"/>
  <c r="A23" i="13"/>
  <c r="B11" i="3" s="1"/>
  <c r="B9" i="3"/>
  <c r="I37" i="12" l="1"/>
  <c r="J13" i="3"/>
  <c r="I49" i="15"/>
  <c r="E22" i="13"/>
  <c r="D11" i="3" s="1"/>
  <c r="J11" i="3" s="1"/>
  <c r="I12" i="13"/>
  <c r="D22" i="13"/>
  <c r="F11" i="3" s="1"/>
  <c r="I6" i="14"/>
  <c r="I15" i="14"/>
  <c r="I40" i="14"/>
  <c r="J14" i="3"/>
  <c r="I13" i="16"/>
  <c r="C14" i="3"/>
  <c r="E14" i="3" s="1"/>
  <c r="G14" i="3" s="1"/>
  <c r="I14" i="3" s="1"/>
  <c r="I47" i="15"/>
  <c r="I35" i="15"/>
  <c r="I39" i="15"/>
  <c r="F13" i="3"/>
  <c r="I51" i="15"/>
  <c r="I9" i="14"/>
  <c r="I52" i="14"/>
  <c r="I33" i="14"/>
  <c r="C22" i="13"/>
  <c r="F10" i="3"/>
  <c r="D10" i="3"/>
  <c r="J10" i="3" s="1"/>
  <c r="C10" i="3"/>
  <c r="F9" i="3"/>
  <c r="D9" i="3"/>
  <c r="J9" i="3" s="1"/>
  <c r="C9" i="3"/>
  <c r="I10" i="11"/>
  <c r="I17" i="14"/>
  <c r="I6" i="12"/>
  <c r="I21" i="12"/>
  <c r="J14" i="16"/>
  <c r="H14" i="3" s="1"/>
  <c r="I13" i="12"/>
  <c r="I6" i="13"/>
  <c r="I6" i="15"/>
  <c r="I6" i="16"/>
  <c r="J13" i="16" s="1"/>
  <c r="J39" i="12" l="1"/>
  <c r="E10" i="3"/>
  <c r="G10" i="3" s="1"/>
  <c r="I10" i="3" s="1"/>
  <c r="E9" i="3"/>
  <c r="G9" i="3" s="1"/>
  <c r="I9" i="3" s="1"/>
  <c r="I13" i="11"/>
  <c r="I54" i="15"/>
  <c r="J54" i="15" s="1"/>
  <c r="C13" i="3"/>
  <c r="E13" i="3" s="1"/>
  <c r="G13" i="3" s="1"/>
  <c r="I13" i="3" s="1"/>
  <c r="I22" i="13"/>
  <c r="J23" i="13" s="1"/>
  <c r="H11" i="3" s="1"/>
  <c r="C11" i="3"/>
  <c r="E11" i="3" s="1"/>
  <c r="G11" i="3" s="1"/>
  <c r="I11" i="3" s="1"/>
  <c r="J14" i="11" l="1"/>
  <c r="H9" i="3" s="1"/>
  <c r="J13" i="11"/>
  <c r="J55" i="15"/>
  <c r="H13" i="3" s="1"/>
  <c r="J40" i="12"/>
  <c r="H10" i="3" s="1"/>
  <c r="J22" i="13"/>
  <c r="I48" i="5"/>
  <c r="B15" i="3" l="1"/>
  <c r="B8" i="3"/>
  <c r="B7" i="3"/>
  <c r="B6" i="3" l="1"/>
  <c r="I12" i="9" l="1"/>
  <c r="B2" i="9" l="1"/>
  <c r="B2" i="7"/>
  <c r="B2" i="5"/>
  <c r="B2" i="4"/>
  <c r="B2" i="3"/>
  <c r="B3" i="2"/>
  <c r="E17" i="4"/>
  <c r="D6" i="3" s="1"/>
  <c r="J6" i="3" s="1"/>
  <c r="D17" i="4"/>
  <c r="F6" i="3" s="1"/>
  <c r="B17" i="3"/>
  <c r="F15" i="3" l="1"/>
  <c r="D15" i="3"/>
  <c r="J15" i="3" s="1"/>
  <c r="C7" i="3"/>
  <c r="I10" i="9"/>
  <c r="I6" i="9"/>
  <c r="D7" i="3"/>
  <c r="J7" i="3" s="1"/>
  <c r="I8" i="9"/>
  <c r="I6" i="7"/>
  <c r="I37" i="7"/>
  <c r="I6" i="5"/>
  <c r="J54" i="5" s="1"/>
  <c r="I16" i="9" l="1"/>
  <c r="J16" i="9" s="1"/>
  <c r="C15" i="3"/>
  <c r="E15" i="3" s="1"/>
  <c r="E7" i="3"/>
  <c r="F7" i="3"/>
  <c r="J17" i="9" l="1"/>
  <c r="H15" i="3" s="1"/>
  <c r="G7" i="3"/>
  <c r="I7" i="3" s="1"/>
  <c r="H7" i="3"/>
  <c r="G15" i="3" l="1"/>
  <c r="I15" i="3" l="1"/>
  <c r="I6" i="4"/>
  <c r="C17" i="4"/>
  <c r="I17" i="4" s="1"/>
  <c r="C6" i="3" l="1"/>
  <c r="J18" i="4"/>
  <c r="J17" i="4"/>
  <c r="H6" i="3"/>
  <c r="E6" i="3" l="1"/>
  <c r="G6" i="3" s="1"/>
  <c r="I6" i="3" l="1"/>
  <c r="D21" i="14" l="1"/>
  <c r="D56" i="14" s="1"/>
  <c r="F12" i="3" s="1"/>
  <c r="C21" i="14"/>
  <c r="C56" i="14" s="1"/>
  <c r="E21" i="14" l="1"/>
  <c r="E56" i="14" s="1"/>
  <c r="D12" i="3" s="1"/>
  <c r="J12" i="3" s="1"/>
  <c r="C12" i="3"/>
  <c r="I56" i="14" l="1"/>
  <c r="I21" i="14"/>
  <c r="E12" i="3"/>
  <c r="J56" i="14" l="1"/>
  <c r="J57" i="14"/>
  <c r="H12" i="3" s="1"/>
  <c r="G12" i="3"/>
  <c r="I12" i="3" l="1"/>
  <c r="D11" i="7" l="1"/>
  <c r="D56" i="7" s="1"/>
  <c r="F8" i="3" s="1"/>
  <c r="F17" i="3" s="1"/>
  <c r="E11" i="7" l="1"/>
  <c r="E56" i="7" s="1"/>
  <c r="D8" i="3" s="1"/>
  <c r="C11" i="7"/>
  <c r="C56" i="7" l="1"/>
  <c r="C8" i="3" s="1"/>
  <c r="I11" i="7"/>
  <c r="I56" i="7" s="1"/>
  <c r="D17" i="3"/>
  <c r="J8" i="3"/>
  <c r="J17" i="3" s="1"/>
  <c r="J55" i="7" l="1"/>
  <c r="J56" i="7"/>
  <c r="H8" i="3" s="1"/>
  <c r="H17" i="3" s="1"/>
  <c r="E8" i="3"/>
  <c r="C17" i="3"/>
  <c r="J19" i="3" s="1"/>
  <c r="E17" i="3" l="1"/>
  <c r="G8" i="3"/>
  <c r="I8" i="3" l="1"/>
  <c r="I17" i="3" s="1"/>
  <c r="G17" i="3"/>
</calcChain>
</file>

<file path=xl/sharedStrings.xml><?xml version="1.0" encoding="utf-8"?>
<sst xmlns="http://schemas.openxmlformats.org/spreadsheetml/2006/main" count="1057" uniqueCount="705">
  <si>
    <t>for</t>
  </si>
  <si>
    <t xml:space="preserve">CENTER NAME: </t>
  </si>
  <si>
    <t>TABLE OF CONTENTS</t>
  </si>
  <si>
    <t>SECTION</t>
  </si>
  <si>
    <t>AREA</t>
  </si>
  <si>
    <t xml:space="preserve">ASSIGNED </t>
  </si>
  <si>
    <t xml:space="preserve">Section I </t>
  </si>
  <si>
    <t xml:space="preserve">Section II </t>
  </si>
  <si>
    <t>Section III</t>
  </si>
  <si>
    <t>Section IV</t>
  </si>
  <si>
    <t xml:space="preserve">Board of Directors </t>
  </si>
  <si>
    <t>Financial</t>
  </si>
  <si>
    <t xml:space="preserve">Human Resources </t>
  </si>
  <si>
    <t>Administrative</t>
  </si>
  <si>
    <t>Fiscal</t>
  </si>
  <si>
    <t xml:space="preserve">LEGEND </t>
  </si>
  <si>
    <t xml:space="preserve">Florida Administrative Code </t>
  </si>
  <si>
    <t>DCF</t>
  </si>
  <si>
    <t xml:space="preserve">Department of Children and Families </t>
  </si>
  <si>
    <t>CENTER NAME:</t>
  </si>
  <si>
    <t>Scoring Summary</t>
  </si>
  <si>
    <t>Total # of Q's</t>
  </si>
  <si>
    <t>Yes</t>
  </si>
  <si>
    <t>N/A</t>
  </si>
  <si>
    <t>Total</t>
  </si>
  <si>
    <t>No</t>
  </si>
  <si>
    <t>Check</t>
  </si>
  <si>
    <t>Total less N/A Q's</t>
  </si>
  <si>
    <t>I.    Board of Directors</t>
  </si>
  <si>
    <t>II.   Financial</t>
  </si>
  <si>
    <t>TOTAL</t>
  </si>
  <si>
    <t>Compliance %</t>
  </si>
  <si>
    <t xml:space="preserve">Section I: Board of Directors </t>
  </si>
  <si>
    <t xml:space="preserve">Center Name: </t>
  </si>
  <si>
    <t>Area of Review</t>
  </si>
  <si>
    <t>Authority</t>
  </si>
  <si>
    <t xml:space="preserve">No </t>
  </si>
  <si>
    <t xml:space="preserve">Compliance </t>
  </si>
  <si>
    <t>Comments</t>
  </si>
  <si>
    <t>Score</t>
  </si>
  <si>
    <t>Total Score</t>
  </si>
  <si>
    <t>Section II: Financial</t>
  </si>
  <si>
    <t>Center Name:</t>
  </si>
  <si>
    <t>Compliance</t>
  </si>
  <si>
    <t>Another Way, Inc.</t>
  </si>
  <si>
    <t>Aid to Victims of Domestic Abuse, Inc.    (AVDA)</t>
  </si>
  <si>
    <t>Salvare, Inc., d/b/a Dawn Center of Hernando County</t>
  </si>
  <si>
    <t>Domestic Abuse Shelter, Inc.    (DAS)</t>
  </si>
  <si>
    <t>Flagler Ecumenical Social Service Center, Inc., d/b/a Family Life Center</t>
  </si>
  <si>
    <t>FavorHouse of Northwest Florida, Inc.</t>
  </si>
  <si>
    <t>Harbor House of Central Florida, Inc.</t>
  </si>
  <si>
    <t>Haven of Lake and Sumter Counties, Inc.</t>
  </si>
  <si>
    <t>Help Now of Osceola, Inc.</t>
  </si>
  <si>
    <t>HOPE Family Services, Inc.</t>
  </si>
  <si>
    <t>Hubbard House, Inc.</t>
  </si>
  <si>
    <t>Lee Conlee House, Inc.</t>
  </si>
  <si>
    <t>Martha's House, Inc.</t>
  </si>
  <si>
    <t>Micah's Place, Inc.</t>
  </si>
  <si>
    <t>Peace River Center for Personal Development, Inc.</t>
  </si>
  <si>
    <t>Peaceful Paths Domestic Abuse Network, Inc.</t>
  </si>
  <si>
    <t>Quigley House, Inc.</t>
  </si>
  <si>
    <t>Refuge House, Inc.</t>
  </si>
  <si>
    <t>SafeSpace, Inc.</t>
  </si>
  <si>
    <t>The Salvation Army, A Georgia Corporation, d/b/a The Salvation Army of Brevard County Domestic Violence Program    (SABC)</t>
  </si>
  <si>
    <t>The Salvation Army, A Georgia Corporation, d/b/a The Salvation Army of Panama City Domestic Violence Program    (SAPC)</t>
  </si>
  <si>
    <t>The Salvation Army, A Georgia Corporation, d/b/a The Salvation Army of West Pasco Domestic Violence Program    (SAWP)</t>
  </si>
  <si>
    <t>Serene Harbor, Inc.</t>
  </si>
  <si>
    <t>Shelter House, Inc.</t>
  </si>
  <si>
    <t>Sunrise of Pasco County, Inc.</t>
  </si>
  <si>
    <t>The Spring of Tampa Bay, Inc.</t>
  </si>
  <si>
    <t>Vivid Visions, Inc.</t>
  </si>
  <si>
    <t>Florida Statute</t>
  </si>
  <si>
    <t>OMB Uniform Guidance: Administrative Requirements, Cost Principles, and Audit Requirements for Federal Awards</t>
  </si>
  <si>
    <t>OMB UG</t>
  </si>
  <si>
    <t>Seminole County Victims' Rights Coalition, Inc. d/b/a SafeHouse of Seminole</t>
  </si>
  <si>
    <t>YWCA of Palm Beach County, Inc.   (Harmony House)</t>
  </si>
  <si>
    <t>Safety Shelter of St. Johns County, Inc., d/b/a Betty Griffin Center</t>
  </si>
  <si>
    <t>Section VI</t>
  </si>
  <si>
    <t>FAC</t>
  </si>
  <si>
    <t>FS</t>
  </si>
  <si>
    <t>CFOP</t>
  </si>
  <si>
    <t>Children &amp; Families Operating Procedure</t>
  </si>
  <si>
    <t>I= Interview
O= Observation  
D= Documentation
(List Who and What)</t>
  </si>
  <si>
    <t>I= Interview
O= Observation
D= Documentation
(List Who and What)</t>
  </si>
  <si>
    <t>65H-1.013(2), FAC</t>
  </si>
  <si>
    <t>65H-1.013(10), FAC; 65H-1.016, FAC</t>
  </si>
  <si>
    <t>65H-1.013(8)(a)(1-3), FAC</t>
  </si>
  <si>
    <t xml:space="preserve">65H-1.013(8)(a)4, FAC           </t>
  </si>
  <si>
    <t>Hope Villages of America, Inc. d/b/a The Haven</t>
  </si>
  <si>
    <t>CFOP 170-25 §3-3.f.(3)</t>
  </si>
  <si>
    <t>65H-1.013(2), FAC; CFOP 170-25 §3-3.e.(1)</t>
  </si>
  <si>
    <t>65H-1.013(2), FAC; CFOP 170-25 §3-3.e.(2)</t>
  </si>
  <si>
    <t>CFOP 170-25 §3-3.g.(1)</t>
  </si>
  <si>
    <r>
      <t xml:space="preserve">65H-1.013(2), FAC; CFOP 170-25 </t>
    </r>
    <r>
      <rPr>
        <sz val="12"/>
        <rFont val="Calibri"/>
        <family val="2"/>
      </rPr>
      <t>§</t>
    </r>
    <r>
      <rPr>
        <sz val="12"/>
        <rFont val="Arial Narrow"/>
        <family val="2"/>
      </rPr>
      <t>3-3.</t>
    </r>
  </si>
  <si>
    <t>CFOP 170-25 §3-3.a.(3)</t>
  </si>
  <si>
    <t>65H-1.013(2), FAC; CFOP 170-25 §3-3.a.(2)</t>
  </si>
  <si>
    <t>CFOP 170-25 §3-3.d.(3)</t>
  </si>
  <si>
    <r>
      <t xml:space="preserve">CFOP 170-25 </t>
    </r>
    <r>
      <rPr>
        <sz val="12"/>
        <rFont val="Calibri"/>
        <family val="2"/>
      </rPr>
      <t>§</t>
    </r>
    <r>
      <rPr>
        <sz val="12"/>
        <rFont val="Arial Narrow"/>
        <family val="2"/>
      </rPr>
      <t>2-11</t>
    </r>
  </si>
  <si>
    <t>CFOP 170-25 §2-10</t>
  </si>
  <si>
    <t>65H-1, FAC; CFOP 170-25</t>
  </si>
  <si>
    <r>
      <t xml:space="preserve">Area of Review  </t>
    </r>
    <r>
      <rPr>
        <sz val="10"/>
        <rFont val="Arial"/>
        <family val="2"/>
      </rPr>
      <t/>
    </r>
  </si>
  <si>
    <t>I = Interview
O=Observation
D= Documentation
(List Who and What)</t>
  </si>
  <si>
    <t xml:space="preserve"> </t>
  </si>
  <si>
    <t>CFOP 170-25 §4-7</t>
  </si>
  <si>
    <r>
      <t>Area of Review</t>
    </r>
    <r>
      <rPr>
        <b/>
        <sz val="12"/>
        <color rgb="FFFF0000"/>
        <rFont val="Arial Narrow"/>
        <family val="2"/>
      </rPr>
      <t xml:space="preserve"> </t>
    </r>
    <r>
      <rPr>
        <b/>
        <sz val="12"/>
        <color rgb="FF00B0F0"/>
        <rFont val="Arial Narrow"/>
        <family val="2"/>
      </rPr>
      <t xml:space="preserve"> </t>
    </r>
  </si>
  <si>
    <t>65H-1.013(4), FAC</t>
  </si>
  <si>
    <t>65H-1.014, FAC</t>
  </si>
  <si>
    <t>CFOP 170-25 §4-3.a.(2)</t>
  </si>
  <si>
    <t>CFOP 170-25 §4-3.c.(2)</t>
  </si>
  <si>
    <t>CFOP 170-25 §4-2.c.(1)</t>
  </si>
  <si>
    <t>CFOP 170-25 §4-2.c.(2)</t>
  </si>
  <si>
    <t>65H-1.014(3)(d), FAC;    39.908, FS</t>
  </si>
  <si>
    <t>CFOP 170-25 §4-5.a(7)(b)</t>
  </si>
  <si>
    <t>65H-1.014(5)(a), FAC; CFOP 170-25 §4-5.a.(3)</t>
  </si>
  <si>
    <t>65H-1.014(5)(b), FAC; CFOP 170-25 §§4-5.a.(3) and (4)</t>
  </si>
  <si>
    <t>CFOP 170-25 §4-5.a.(5)(a)</t>
  </si>
  <si>
    <t>CFOP 170-25 §4-5.b.(1)</t>
  </si>
  <si>
    <t>CFOP 170-25 §4-5.b.(2)</t>
  </si>
  <si>
    <t>CFOP 170-25 §4-5.b.(3)</t>
  </si>
  <si>
    <t>CFOP 170-25 §4-6.d</t>
  </si>
  <si>
    <t>65H-1.013(3), FAC</t>
  </si>
  <si>
    <t>65H-1.013(1), FAC</t>
  </si>
  <si>
    <t>CFOP 170-25 §4-4.a.</t>
  </si>
  <si>
    <t>CFOP 170-25 §4-4.b.(2)</t>
  </si>
  <si>
    <t>65H-1.014(6)(a), FAC; CFOP 170-25 §§4-4.c.(2) and 4-6.b.(6)</t>
  </si>
  <si>
    <t>CFOP 170-25 §4-4.d</t>
  </si>
  <si>
    <t>65H-1.014(2)(a), FAC; CFOP 170-25 §4-3.d.(1)</t>
  </si>
  <si>
    <t>65H-1.014(3)(a), FAC; CFOP 170-25 §4-3.d.(3)</t>
  </si>
  <si>
    <t>65H-1.014(3)(b)(1), FAC; CFOP 170-25 §4-6.b.(1)</t>
  </si>
  <si>
    <t>CFOP 170-25 §4-6.b.(2)</t>
  </si>
  <si>
    <t>CFOP 170-25 §4-6.b.(3)</t>
  </si>
  <si>
    <t xml:space="preserve">65H-1.014(3)(b)(2), FAC; CFOP 170-25 §§4-4.d, 4-6.a.(2) and 4-6.b.(4) </t>
  </si>
  <si>
    <t>CFOP 170-25 §4-3.c(4)</t>
  </si>
  <si>
    <t>CFOP 170-25 §4-6.c.(2)</t>
  </si>
  <si>
    <t>CFOP 170-25 §4-6.e</t>
  </si>
  <si>
    <t>CFOP 170-25 §4-6.e.(4)(a)</t>
  </si>
  <si>
    <t>CFOP 170-25 §4-6.e.(6)</t>
  </si>
  <si>
    <t>CFOP 170-25 §4-3.e</t>
  </si>
  <si>
    <t>CFOP 170-25 §4-3.e.(1)</t>
  </si>
  <si>
    <t>CFOP 170-25 §4-3.g.(1)</t>
  </si>
  <si>
    <t>CFOP 170-25 §4-3.g.(2)</t>
  </si>
  <si>
    <t>CFOP 170-25 §4-3.g.(3)</t>
  </si>
  <si>
    <r>
      <t>Area of Review</t>
    </r>
    <r>
      <rPr>
        <b/>
        <sz val="12"/>
        <color rgb="FF00B0F0"/>
        <rFont val="Arial Narrow"/>
        <family val="2"/>
      </rPr>
      <t xml:space="preserve"> </t>
    </r>
  </si>
  <si>
    <t>65H-1.014(4), FAC; CFOP 170-25 §4-2.i</t>
  </si>
  <si>
    <t>65H-1.015(2) and  65H-1.016(1), FAC</t>
  </si>
  <si>
    <t>65H-1.015(1), FAC</t>
  </si>
  <si>
    <t xml:space="preserve">65H-1.015(2)(b), FAC  </t>
  </si>
  <si>
    <t xml:space="preserve">65H-1.015(2)(b), FAC; Chapter 399, FS (Elevator Safety Act)  </t>
  </si>
  <si>
    <t>65H-1.015(2)(c), FAC; CFOP 170-25 §4-2.d.(2)</t>
  </si>
  <si>
    <t>65H-1.015(2)(d), FAC; CFOP 170-25 §4-2.b.(1)</t>
  </si>
  <si>
    <t>65H-1.015(2)(d), FAC</t>
  </si>
  <si>
    <t>CFOP 170-25 §4-2.d.(1)</t>
  </si>
  <si>
    <t>65H-1.015(2)(e), FAC</t>
  </si>
  <si>
    <t>65H-1.015(2)(f), FAC</t>
  </si>
  <si>
    <t>65H-1.015(2)(g), FAC</t>
  </si>
  <si>
    <t>65H-1.015(2)(h), FAC</t>
  </si>
  <si>
    <t>65H-1.015(2)(i), FAC</t>
  </si>
  <si>
    <t>65H-1.015(2)(i), FAC; CFOP 170-25 §4-2.b.(2)</t>
  </si>
  <si>
    <t>65H-1.015(2)(j), FAC; CFOP 170-25 §4-2.b.(2)</t>
  </si>
  <si>
    <t>65H-1.015(3), FAC</t>
  </si>
  <si>
    <t>CFOP 170-25 §4-2.b(3)</t>
  </si>
  <si>
    <t>CFOP 170-25 §4-2.b(5)</t>
  </si>
  <si>
    <t>CFOP 170-25 §4-2.i</t>
  </si>
  <si>
    <t>CFOP 170-25 §4-2.j</t>
  </si>
  <si>
    <t>CFOP 170-25 §§4-1.c. and d.</t>
  </si>
  <si>
    <t>CFOP 170-25 §4-2.m</t>
  </si>
  <si>
    <t>CFOP 170-25 §4-2.m.(3)</t>
  </si>
  <si>
    <t>CFOP 170-25 §4-2.m.(4)(a)</t>
  </si>
  <si>
    <t>CFOP 170-25 §4-2.m.(4)(b)</t>
  </si>
  <si>
    <t>CFOP 170-25 §4-2.m.(4)(c)</t>
  </si>
  <si>
    <t>CFOP 170-25 §4-2.m.(4)(d)</t>
  </si>
  <si>
    <t>CFOP 170-25 §4-2.m.(5)</t>
  </si>
  <si>
    <t>CFOP 170-25 §4-2.f</t>
  </si>
  <si>
    <t>CFOP 170-25 §4-2.g</t>
  </si>
  <si>
    <t>CFOP 170-25 §4-2.h.(1)</t>
  </si>
  <si>
    <t>CFOP 170-25 §4-2.h.(2)</t>
  </si>
  <si>
    <t xml:space="preserve">Area of Review </t>
  </si>
  <si>
    <t>CFOP 170-25 §4-9.a.</t>
  </si>
  <si>
    <t>CFOP 170-25 §4-9.b.</t>
  </si>
  <si>
    <t>CFOP 170-25 §4-9.c.</t>
  </si>
  <si>
    <t>CFOP 170-25 §4-9.d.</t>
  </si>
  <si>
    <t>CFOP 170-25 §4-9.e.</t>
  </si>
  <si>
    <t>General Program</t>
  </si>
  <si>
    <t>Hotline</t>
  </si>
  <si>
    <t>Support Services</t>
  </si>
  <si>
    <t xml:space="preserve">Shelter </t>
  </si>
  <si>
    <t>Batterer's Intervention Program (BIP)</t>
  </si>
  <si>
    <t>Supporting Tools</t>
  </si>
  <si>
    <t>Section V</t>
  </si>
  <si>
    <t>Section VII</t>
  </si>
  <si>
    <t>Section VIII</t>
  </si>
  <si>
    <t>Section IX</t>
  </si>
  <si>
    <t>Section X</t>
  </si>
  <si>
    <t>Program</t>
  </si>
  <si>
    <t>All</t>
  </si>
  <si>
    <t>Miami-Dade County Advocate for Victims, Safespace North, South, Central and Empowerment Center</t>
  </si>
  <si>
    <t>D= Operating Check Review Tool</t>
  </si>
  <si>
    <t>D= Travel Reimbursement Review Tool</t>
  </si>
  <si>
    <t>D= Financial Review Tool</t>
  </si>
  <si>
    <t>D= Credit Card Review Tool</t>
  </si>
  <si>
    <t>D= Employee Personnel File Review</t>
  </si>
  <si>
    <t>D= Volunteer Personnel File Review</t>
  </si>
  <si>
    <t>D= Notification of Exceptions to Confidentiality</t>
  </si>
  <si>
    <t>D= Shelter Observation Checklist</t>
  </si>
  <si>
    <t>D= Hotline Call Review Checklist</t>
  </si>
  <si>
    <t>D= Exit Survey/Interview Form</t>
  </si>
  <si>
    <t>D= Service File Review Checklists</t>
  </si>
  <si>
    <t>D= Child Service File Review Checklists</t>
  </si>
  <si>
    <t>D= Shelter Observation Checklist
I= Shelter Residents</t>
  </si>
  <si>
    <t>I= Shelter Residents</t>
  </si>
  <si>
    <t>I= Staff and Resident Interviews</t>
  </si>
  <si>
    <t>D= Staff Training and Development Plan</t>
  </si>
  <si>
    <t>D= Self-Evaluation and Attestation</t>
  </si>
  <si>
    <t>D= Motor Vehicle Checklist(s)</t>
  </si>
  <si>
    <t>Catherine Eshena</t>
  </si>
  <si>
    <t>Joy Blocker</t>
  </si>
  <si>
    <t>D= Board Roster</t>
  </si>
  <si>
    <t>Number of Deficiencies</t>
  </si>
  <si>
    <t>D= Provider Contact Information Form</t>
  </si>
  <si>
    <t>O= On-site review of Participant Grievances</t>
  </si>
  <si>
    <t>D= Employee Roster, Volunteer Roster, and Privilege List</t>
  </si>
  <si>
    <t>D= Endorsement(s)</t>
  </si>
  <si>
    <t>D= Fiscal Questionnaire</t>
  </si>
  <si>
    <t>F</t>
  </si>
  <si>
    <t xml:space="preserve">CFOP 170-25 §2-10.c   </t>
  </si>
  <si>
    <t>Y</t>
  </si>
  <si>
    <t>N</t>
  </si>
  <si>
    <t>NOT YET</t>
  </si>
  <si>
    <t>D=Service File Review Checklist(s)</t>
  </si>
  <si>
    <t>D= Policy</t>
  </si>
  <si>
    <t>D= Shelter Observation Checklist, Service File Review Checklist(s), and Center Documents</t>
  </si>
  <si>
    <t>I= Employee-Outreach, Employee-Residential</t>
  </si>
  <si>
    <t>D= Service File Review Checklist and/or D= Policy</t>
  </si>
  <si>
    <t>I= Employee- Residential, Shelter Director, and Program Director
O= Visitor Notice posted in Shelter</t>
  </si>
  <si>
    <t>I= Employee-Residential, Shelter Advocate, Shelter Director, and Program Director
O= Visitor Notice posted in Shelter</t>
  </si>
  <si>
    <t>I= Employee-Residential, Shelter Manager, Program Director, and Executive Director                                        D= Resident Handbook</t>
  </si>
  <si>
    <t>D</t>
  </si>
  <si>
    <t>I= Employee-Residential, Shelter Director, and Program Director</t>
  </si>
  <si>
    <t>I= Employee-Hotline</t>
  </si>
  <si>
    <t>I= Employee-Residential and Shelter Manager</t>
  </si>
  <si>
    <t>No unnecessary documentation?</t>
  </si>
  <si>
    <t>I= Manager-Shelter</t>
  </si>
  <si>
    <r>
      <t xml:space="preserve">CFOP 170-25 </t>
    </r>
    <r>
      <rPr>
        <sz val="12"/>
        <rFont val="Calibri"/>
        <family val="2"/>
      </rPr>
      <t>§</t>
    </r>
    <r>
      <rPr>
        <sz val="12"/>
        <rFont val="Arial Narrow"/>
        <family val="2"/>
      </rPr>
      <t>2-12.b.</t>
    </r>
  </si>
  <si>
    <r>
      <t xml:space="preserve">CFOP 170-25 </t>
    </r>
    <r>
      <rPr>
        <sz val="12"/>
        <rFont val="Calibri"/>
        <family val="2"/>
      </rPr>
      <t>§</t>
    </r>
    <r>
      <rPr>
        <sz val="12"/>
        <rFont val="Arial Narrow"/>
        <family val="2"/>
      </rPr>
      <t>2-12.a.</t>
    </r>
  </si>
  <si>
    <r>
      <t xml:space="preserve">CFOP 170-25 </t>
    </r>
    <r>
      <rPr>
        <sz val="12"/>
        <rFont val="Calibri"/>
        <family val="2"/>
      </rPr>
      <t>§</t>
    </r>
    <r>
      <rPr>
        <sz val="12"/>
        <rFont val="Arial Narrow"/>
        <family val="2"/>
      </rPr>
      <t>2-12.c.</t>
    </r>
  </si>
  <si>
    <r>
      <t xml:space="preserve">CFOP 170-25 </t>
    </r>
    <r>
      <rPr>
        <sz val="12"/>
        <rFont val="Calibri"/>
        <family val="2"/>
      </rPr>
      <t>§</t>
    </r>
    <r>
      <rPr>
        <sz val="12"/>
        <rFont val="Arial Narrow"/>
        <family val="2"/>
      </rPr>
      <t>2-12.d.</t>
    </r>
  </si>
  <si>
    <r>
      <t xml:space="preserve">CFOP 170-25 </t>
    </r>
    <r>
      <rPr>
        <sz val="12"/>
        <rFont val="Calibri"/>
        <family val="2"/>
      </rPr>
      <t>§</t>
    </r>
    <r>
      <rPr>
        <sz val="12"/>
        <rFont val="Arial Narrow"/>
        <family val="2"/>
      </rPr>
      <t>2-12.e.</t>
    </r>
  </si>
  <si>
    <r>
      <t xml:space="preserve">CFOP 170-25 </t>
    </r>
    <r>
      <rPr>
        <sz val="12"/>
        <rFont val="Calibri"/>
        <family val="2"/>
      </rPr>
      <t>§</t>
    </r>
    <r>
      <rPr>
        <sz val="12"/>
        <rFont val="Arial Narrow"/>
        <family val="2"/>
      </rPr>
      <t>2-12.f.</t>
    </r>
  </si>
  <si>
    <r>
      <t xml:space="preserve">CFOP 170-25 </t>
    </r>
    <r>
      <rPr>
        <sz val="12"/>
        <rFont val="Calibri"/>
        <family val="2"/>
      </rPr>
      <t>§</t>
    </r>
    <r>
      <rPr>
        <sz val="12"/>
        <rFont val="Arial Narrow"/>
        <family val="2"/>
      </rPr>
      <t>2-12.g.</t>
    </r>
  </si>
  <si>
    <r>
      <t xml:space="preserve">CFOP 170-25 </t>
    </r>
    <r>
      <rPr>
        <sz val="12"/>
        <rFont val="Calibri"/>
        <family val="2"/>
      </rPr>
      <t>§</t>
    </r>
    <r>
      <rPr>
        <sz val="12"/>
        <rFont val="Arial Narrow"/>
        <family val="2"/>
      </rPr>
      <t>2-12.h.</t>
    </r>
  </si>
  <si>
    <r>
      <t xml:space="preserve">CFOP 170-25 </t>
    </r>
    <r>
      <rPr>
        <sz val="12"/>
        <rFont val="Calibri"/>
        <family val="2"/>
      </rPr>
      <t>§</t>
    </r>
    <r>
      <rPr>
        <sz val="12"/>
        <rFont val="Arial Narrow"/>
        <family val="2"/>
      </rPr>
      <t>2-12.j.</t>
    </r>
  </si>
  <si>
    <r>
      <t xml:space="preserve">CFOP 170-25 </t>
    </r>
    <r>
      <rPr>
        <sz val="12"/>
        <rFont val="Calibri"/>
        <family val="2"/>
      </rPr>
      <t>§</t>
    </r>
    <r>
      <rPr>
        <sz val="12"/>
        <rFont val="Arial Narrow"/>
        <family val="2"/>
      </rPr>
      <t>2-12.k.</t>
    </r>
  </si>
  <si>
    <t>CFOP 170-25 §2-11.b.(1)</t>
  </si>
  <si>
    <t>CFOP 170-25 §2-11.b.(4)</t>
  </si>
  <si>
    <t>CFOP 170-25 §2-12.a.</t>
  </si>
  <si>
    <t>CFOP 170-25 §2-12.d.</t>
  </si>
  <si>
    <t>CFOP 170-25 §2-12.f.</t>
  </si>
  <si>
    <t>CFOP 170-25 §2-12.g.</t>
  </si>
  <si>
    <t>CFOP 170-25 §2-12.h.</t>
  </si>
  <si>
    <t xml:space="preserve">CFOP 170-25 §2-10   </t>
  </si>
  <si>
    <t>CFOP 170-25 §2-10.a.</t>
  </si>
  <si>
    <t>CFOP 170-25 §2-10.b.</t>
  </si>
  <si>
    <t>CFOP 170-25 §2-14</t>
  </si>
  <si>
    <t>CFOP 170-25 §2-14.c.</t>
  </si>
  <si>
    <t>CFOP 170-25 §2-14.d.</t>
  </si>
  <si>
    <t>CFOP 170-25 §2-14.e.</t>
  </si>
  <si>
    <t>CFOP 170-25 §2-14.b.</t>
  </si>
  <si>
    <t>D= Self-Evaluation and Attestation                                      I= Employee-Residential, Manager-Shelter, Program Director, and Executive Director</t>
  </si>
  <si>
    <t>CFOP 170-25 §4-5.b.(4)</t>
  </si>
  <si>
    <t>CFOP 170-25 §§4-4.c.(3) and 4-6.b.(6)</t>
  </si>
  <si>
    <t>65H-1.014(3)(b)(2), FAC; CFOP 170-25 §4-3.d.(3).(d) and 4-4.c.(3)</t>
  </si>
  <si>
    <t>CFOP 170-25 §4-6.e.(7)</t>
  </si>
  <si>
    <t>D= Self-Evaluation and Attestation                                    I= Employee-Residential, Employee-Hotline, Shelter Director, Program Director, and Executive Director</t>
  </si>
  <si>
    <r>
      <t xml:space="preserve">D= Privilege List (Verify communication w/ ODV </t>
    </r>
    <r>
      <rPr>
        <b/>
        <i/>
        <u/>
        <sz val="12"/>
        <rFont val="Arial Narrow"/>
        <family val="2"/>
      </rPr>
      <t>IF</t>
    </r>
    <r>
      <rPr>
        <sz val="12"/>
        <rFont val="Arial Narrow"/>
        <family val="2"/>
      </rPr>
      <t xml:space="preserve"> an issue is discovered during review of roster/privilege list)</t>
    </r>
  </si>
  <si>
    <t>D= Policy (Eligibility for Services)</t>
  </si>
  <si>
    <t>P</t>
  </si>
  <si>
    <t>Board of Directors</t>
  </si>
  <si>
    <t>Does the Center have a Board of Directors?</t>
  </si>
  <si>
    <t>Do the officers consist of, at a minimum,  a President, a Treasurer, and a Secretary?</t>
  </si>
  <si>
    <t>Is the Board composed of at least three citizens who reside within the Center's service area, one of whom is an employee of a local, municipal, or county law enforcement agency whose jurisdiction includes some or all of the Center's service area?</t>
  </si>
  <si>
    <t xml:space="preserve">Does the Board racially and ethnically reflect, to the extent possible, the participants served by the domestic violence Center? </t>
  </si>
  <si>
    <t xml:space="preserve">Does the Board of Directors pass motions utilizing a quorum?  How many is a quorum?  </t>
  </si>
  <si>
    <t>If a certified Center operates under the umbrella of another agency, does it have a separate Center Advisory Board, budget, and policies for the Center?</t>
  </si>
  <si>
    <t>Does the Board of Directors serve as the governing body responsible for the oversight and strategic leadership specific to the operations of the Center?</t>
  </si>
  <si>
    <t xml:space="preserve">How frequently does the Board review financial statements? </t>
  </si>
  <si>
    <t>Does the Board conduct an annual self-assessment for the purpose of ensuring its ongoing viability? When was the most recent self-assessment conducted?</t>
  </si>
  <si>
    <t>Cash Disbursements</t>
  </si>
  <si>
    <t xml:space="preserve">Conduct a check review, from a randomly-selected sample of checks, to ensure the following items have been met: </t>
  </si>
  <si>
    <t>The checks are accompanied by the original invoice(s)/receipt(s).</t>
  </si>
  <si>
    <t>The check and invoice/receipt amounts agree with one another.</t>
  </si>
  <si>
    <t>The Center records appropriate coding on disbursements.</t>
  </si>
  <si>
    <t>Invoices are paid timely.</t>
  </si>
  <si>
    <t>No late fees have been incurred.</t>
  </si>
  <si>
    <t>Items purchased are reasonable, allowable, and necessary expenditures.</t>
  </si>
  <si>
    <t>All invoice(s)/receipt(s) are defaced upon payment.</t>
  </si>
  <si>
    <t>All disbursements have documented approval by the appropriate level of management.</t>
  </si>
  <si>
    <t>Dual signatures are on checks when required by Center policy, or when the check signee is also the payee.</t>
  </si>
  <si>
    <t>Purchasing policies were followed for selected disbursements, if applicable.</t>
  </si>
  <si>
    <t>Confidential Information Redacted (Per Center Confidentiality/ Public Requests/ Redaction Policy).</t>
  </si>
  <si>
    <t>Verify the coding on 5 of the randomly-selected checks and match the coding in the Center's accounting system.</t>
  </si>
  <si>
    <t>Expense report(s)/documentation attached.</t>
  </si>
  <si>
    <t xml:space="preserve">Conduct a travel related check review, from a randomly-selected sample of checks, to ensure the following items have been met: </t>
  </si>
  <si>
    <t xml:space="preserve">Mileage documentation/odometer readings attached. </t>
  </si>
  <si>
    <t xml:space="preserve">Check and expense report(s)/documentation amounts agree. </t>
  </si>
  <si>
    <t xml:space="preserve">Correct mileage rate paid. </t>
  </si>
  <si>
    <t xml:space="preserve">Correct per diem paid. </t>
  </si>
  <si>
    <t xml:space="preserve">Correct hotel rate paid. </t>
  </si>
  <si>
    <t xml:space="preserve">Expense report(s) paid timely. </t>
  </si>
  <si>
    <t xml:space="preserve">Expense report(s)/documentation defaced. </t>
  </si>
  <si>
    <t>Appropriate level of management approval.</t>
  </si>
  <si>
    <t xml:space="preserve">Dual signatures on checks (per center policy or when check signer is also payee). </t>
  </si>
  <si>
    <t>Conduct a review of bank statements to determine the following:</t>
  </si>
  <si>
    <t>Checks are being released and cleared timely.</t>
  </si>
  <si>
    <t>Accounts are being maintained properly, so unnecessary fees are not being incurred (i.e. overdraft fees, insufficient funds fees).</t>
  </si>
  <si>
    <t>Dual signatures on cleared checks, if applicable.</t>
  </si>
  <si>
    <t>Conduct a review of bank reconciliations to determine the following:</t>
  </si>
  <si>
    <t>Reconciliations completed monthly and reviewed and approved by next level of management/designee.</t>
  </si>
  <si>
    <t>Conduct a review of credit card statements to determine the following:</t>
  </si>
  <si>
    <t>If the Center does have credit cards, note in the comment section the average percentage of the usage on each card.</t>
  </si>
  <si>
    <t>Note in the comment section if the amount billed during cycle is paid in full. Is only the minimum balance being paid?</t>
  </si>
  <si>
    <t>Statements paid timely.</t>
  </si>
  <si>
    <t>All receipts attached.</t>
  </si>
  <si>
    <t>Reasonable, allowable, and necessary charges.</t>
  </si>
  <si>
    <t>Appropriate coding on documentation.</t>
  </si>
  <si>
    <t>Audits</t>
  </si>
  <si>
    <t>In the event that the Provider expended less than $750,000 in Federal awards during its fiscal year, did the recipient provide certification to the Department's Single Audit Unit and its contract manager that a single audit was not required?</t>
  </si>
  <si>
    <r>
      <t xml:space="preserve">In the event that the Provider expended $750,000 or more in </t>
    </r>
    <r>
      <rPr>
        <b/>
        <sz val="12"/>
        <rFont val="Arial Narrow"/>
        <family val="2"/>
      </rPr>
      <t>state financial assistance</t>
    </r>
    <r>
      <rPr>
        <sz val="12"/>
        <rFont val="Arial Narrow"/>
        <family val="2"/>
      </rPr>
      <t xml:space="preserve"> during its fiscal year, did the recipient have a State single or program-specific audit conducted and provide a copy to the Department's Single Audit Unit and its contract manager?</t>
    </r>
  </si>
  <si>
    <t>In the event that the Provider expended less than $750,000 in state financial assistance during its fiscal year, did the recipient provide certification to the Department's Single Audit Unit and its contract manager that a single audit was not required?</t>
  </si>
  <si>
    <t xml:space="preserve">If findings were identified in the Provider’s audit report, were the findings timely and effectively resolved and corrected? </t>
  </si>
  <si>
    <r>
      <t xml:space="preserve">In the event that the Provider expended $750,000 or more in </t>
    </r>
    <r>
      <rPr>
        <b/>
        <sz val="12"/>
        <rFont val="Arial Narrow"/>
        <family val="2"/>
      </rPr>
      <t>Federal awards</t>
    </r>
    <r>
      <rPr>
        <sz val="12"/>
        <rFont val="Arial Narrow"/>
        <family val="2"/>
      </rPr>
      <t xml:space="preserve"> during its fiscal year, did the recipient have a single or program-specific audit conducted and provide a copy to the Department's Single Audit Unit and its contract manager?</t>
    </r>
  </si>
  <si>
    <t>Staffing Requirements</t>
  </si>
  <si>
    <t>Review personnel records to ensure that the Center staffing consists of one full-time Executive Director or administrator, one full-time advocate services manager, and one half-time accounting manager.</t>
  </si>
  <si>
    <t>Has the Center designated a full-time employee to be designated as the emergency coordinator? List name and title.</t>
  </si>
  <si>
    <t>Has the Center designated a full-time employee to be designated as the alternate emergency coordinator? List name and title.</t>
  </si>
  <si>
    <t>Employee Personnel Files</t>
  </si>
  <si>
    <t>Select a sample of employee personnel and training files and determine if each file includes the following information (for training, ensure documentation includes activities or course titles, number of hours, names of instructors and title or position, and dates of completion):</t>
  </si>
  <si>
    <t>Proof of education and/or credentials (for positions listed in 65H-1)?</t>
  </si>
  <si>
    <t>Signed and dated position description, within 60 days of hire?</t>
  </si>
  <si>
    <t>Signed and dated acknowledgment indicating that the employee read and understood the Center policies and procedures, within 60 days of hire?</t>
  </si>
  <si>
    <t>Signed and dated Confidentiality Policy Statement or signed employee handbook receipt acknowledgement, which contains the confidentiality policy, within 60 days of hire?</t>
  </si>
  <si>
    <t>Signed and dated Drug Free Policy Statement or signed employee handbook receipt acknowledgement, which contains the drug-free policy, within 60 days of hire?</t>
  </si>
  <si>
    <t>Copy of a valid drivers license, if applicable? (Only applies to staff who transport participants)</t>
  </si>
  <si>
    <t>Documentation of Core Competency within 90 days of hire, if applicable?</t>
  </si>
  <si>
    <t>Documentation of Privilege Registration within 30 Days of Hire, if applicable?</t>
  </si>
  <si>
    <t>Documentation of Privilege Certification within 90 days of hire, if applicable?</t>
  </si>
  <si>
    <t>Annual 16 in-service training hours, if applicable?</t>
  </si>
  <si>
    <t>Annual Emergency Management Plan training?</t>
  </si>
  <si>
    <t>Annual Conflict Resolution Training?</t>
  </si>
  <si>
    <t>Annual Anti-Bullying and Anti-Harassment Training?</t>
  </si>
  <si>
    <t>Center Specific Data Security training, within 90 days of direct-service start date?</t>
  </si>
  <si>
    <t>Annual Center Specific Data Security training?</t>
  </si>
  <si>
    <t>Emergency Management Plan training, within 90 days of direct-service start date?</t>
  </si>
  <si>
    <t>Documentation of Privilege Certification within 90 days of direct-service start date, if applicable?</t>
  </si>
  <si>
    <t>Documentation of Privilege Registration within 30 Days of direct-service start date, if applicable?</t>
  </si>
  <si>
    <t>Documentation of Core Competency within 90 days of direct-service start date?</t>
  </si>
  <si>
    <t>Copy of a valid drivers license, if applicable? (Only applies to volunteers who transport participants)</t>
  </si>
  <si>
    <t>Signed and dated Drug Free Policy Statement (signed and dated Volunteer Handbook Receipt Acknowledgement), within 60 days of direct-service start date?</t>
  </si>
  <si>
    <t>Signed and dated Confidentiality Policy Statement (signed and dated Volunteer Handbook Receipt Acknowledgement), within 60 days of direct-service start date?</t>
  </si>
  <si>
    <t>Signed and dated position description, within 60 days of direst-service start date?</t>
  </si>
  <si>
    <t>Select a sample of direct-service volunteer personnel and training files and determine if each file includes the following information (for training, ensure documentation includes activities or course titles, number of hours, names of instructors and title or position, and dates of completion):</t>
  </si>
  <si>
    <t>Direct-Service Volunteer Personnel Files</t>
  </si>
  <si>
    <t>Conflict Resolution and De-escalation Training, within 90 days of hire?</t>
  </si>
  <si>
    <t>Annual Conflict Resolution and De-escalation Training?</t>
  </si>
  <si>
    <t>Universal Precautions Training, within 90 days of hire?</t>
  </si>
  <si>
    <t>Annual Universal Precautions Training?</t>
  </si>
  <si>
    <t>Center Specific Data Security training, within 90 days of hire, if applicable?</t>
  </si>
  <si>
    <t>Annual Center Specific Data Security training, if applicable?</t>
  </si>
  <si>
    <t>Emergency Management Plan training, within 90 days of hire?</t>
  </si>
  <si>
    <t>GRIEVANCES</t>
  </si>
  <si>
    <t xml:space="preserve">Has the Center developed a written grievance procedure that is accessible to all program participants, as well as those denied access to services?  Is the process posted and readily available for program participants?  </t>
  </si>
  <si>
    <t>Does the Center respond to participant grievances in accordance with CFOP 170-25 §4-7 and Center policy/procedure?</t>
  </si>
  <si>
    <t>OTHER</t>
  </si>
  <si>
    <t>All center employees and volunteers having direct contact with participants and/or their related documents have completed 30 hours of initial domestic violence training and are registered for privilege?</t>
  </si>
  <si>
    <t>Has the center obtained an annual endorsement/written cooperative agreement with the primary law enforcement  agency within each county of the center's service area?</t>
  </si>
  <si>
    <t>PROGRAM REQUIREMENTS</t>
  </si>
  <si>
    <t>Did the center notify the Department within 30 days of termination of a privileged employee or volunteer?</t>
  </si>
  <si>
    <t>PROGRAM SERVICES</t>
  </si>
  <si>
    <t>Does the Center make specific efforts to address the needs of underserved populations within the Center's service area, including populations that are underserved because of disabilities, ethnicity, gender, race, language, or geographic isolation?</t>
  </si>
  <si>
    <t xml:space="preserve">Are counseling, service management and advocacy services offered by the Center empowerment-based and survivor-directed?  </t>
  </si>
  <si>
    <t>In circumstances where the Center provides sex-specific programming, does the Center provide comparable services to individuals who cannot be provided with the sex-segregated or sex-specific programming? (Example: alternative shelter accommodations for male survivors in hotels)</t>
  </si>
  <si>
    <t xml:space="preserve">Are all program participants informed of who is available to provide advocacy and assistance,  how they may access this advocacy and assistance, and any requirements the center maintains for service management? </t>
  </si>
  <si>
    <t>CONFIDENTIALITY</t>
  </si>
  <si>
    <t>Does the Center ensure that employees and volunteers receive written information on the restrictions relating to the disclosure of information about center participants and the location of shelter as provided in Section 39.908, FS? Does the Center ensure this information is safeguarded accordingly?</t>
  </si>
  <si>
    <t>For immediate reference, does the Center keep a copy of Section 39.908 Florida Statutes readily available to Center staff/volunteers when confronted with confidentiality issues?</t>
  </si>
  <si>
    <t>Is it true that the Center does not require program participants to maintain confidentiality of the shelter location?</t>
  </si>
  <si>
    <t>Are all participants advised of an advocate’s duty to release confidential information in certain circumstances?</t>
  </si>
  <si>
    <t xml:space="preserve">Does the Notification of Exceptions to Confidentiality include the following: </t>
  </si>
  <si>
    <r>
      <t>Reporting suspected abuse of a child or a vulnerable adult as required by law?</t>
    </r>
    <r>
      <rPr>
        <b/>
        <sz val="12"/>
        <rFont val="Arial Narrow"/>
        <family val="2"/>
      </rPr>
      <t xml:space="preserve">                                                           </t>
    </r>
  </si>
  <si>
    <t>Summoning emergency services such as medical personnel in a medical emergency and firefighting personnel in a fire emergency?</t>
  </si>
  <si>
    <t>Upon a court order based upon an application by a law enforcement officer for a criminal arrest warrant that alleges that the individual sought to be arrested is located at the domestic violence shelter?</t>
  </si>
  <si>
    <t>Upon a search warrant that specifies the individual or object of the search and alleges that the individual or object is located at the shelter?</t>
  </si>
  <si>
    <t>Maintaining safety and health standards of the shelter facility?</t>
  </si>
  <si>
    <t>Law enforcement when the information is directly related to a client's commission of a crime or threat to commit a crime on the premises of a domestic violence shelter?</t>
  </si>
  <si>
    <t>Is the hotline answered in an area that ensures the confidentiality and privacy of callers?</t>
  </si>
  <si>
    <t>Are all hotline calls documented, including calls from professionals and third parties, in a standard manner?</t>
  </si>
  <si>
    <t>Is technology safety planning provided on each call to ensure survivors are aware of any risks in communication by phone, chat line or other technology?</t>
  </si>
  <si>
    <t>When requested services are unavailable, do the advocates explain why the services are being denied?</t>
  </si>
  <si>
    <t>Are callers eligible for services offered information about available center services, local resources and statewide resources as appropriate?</t>
  </si>
  <si>
    <t>Safety plan appropriate to the callers' situation?</t>
  </si>
  <si>
    <t>Completion of needs assessment, risk of future violence and lethality assessment?</t>
  </si>
  <si>
    <t>Are callers assessed for safety prior to being placed on hold or transferred to another advocate or program?</t>
  </si>
  <si>
    <t>Do advocates utilize a crisis-intervention response model that includes:</t>
  </si>
  <si>
    <t>PROCEDURES</t>
  </si>
  <si>
    <t>Is it true that the hotline is not answered by a commercial or mechanical answering device or an outside answering service?</t>
  </si>
  <si>
    <t>Is the hotline staffed by domestic violence advocates who have successfully completed the 30 hours of domestic violence competency-based core training and are registered for privileged communications?</t>
  </si>
  <si>
    <t>Is the hotline answered by Center staff or volunteers 24 hours a day, 7 days a week to provide crisis intervention, safety planning, information, and referral to victims of domestic violence or on behalf of a victim?</t>
  </si>
  <si>
    <t xml:space="preserve">During after-business hours, weekends, and holidays, do the administrative and outreach phones maintain messaging that clearly directs callers to the hotline? </t>
  </si>
  <si>
    <t>STAFFING</t>
  </si>
  <si>
    <t>STAFF, VOLUNTEER, FACILITATOR, SURVIVOR INTERACTIONS</t>
  </si>
  <si>
    <t>Based on policy and practice, if the Center has a BIP, are the staff and/or volunteers who work with batterers prohibited from providing services to survivors?</t>
  </si>
  <si>
    <t>Based on policy and practice, are Center staff or volunteers who work with batterers prohibited from attending survivor-related staffings?</t>
  </si>
  <si>
    <t>Based on policy and practice, are Center staff and volunteers who work with batterers prohibited access to survivor files?</t>
  </si>
  <si>
    <t>Based on policy and practice, are Center staff and volunteers who work with survivors prohibited from also working with batterers' programs located in the same service delivery area?</t>
  </si>
  <si>
    <t>Does the Center have a prohibition against Center staff or volunteers sharing survivor information with center staff and volunteers providing services to batterers, including BIP facilitators?</t>
  </si>
  <si>
    <t>Are Center staff and volunteers working with batterers prohibited from having any direct contact with survivors?</t>
  </si>
  <si>
    <t>Policies and Procedures</t>
  </si>
  <si>
    <t>Emergency Management/Disaster Preparedness Plan</t>
  </si>
  <si>
    <t>Staff Training and Development Plan</t>
  </si>
  <si>
    <t xml:space="preserve">Based on the review of the Staff Training and Development Plan, did the Center comply with the requirements of 65H-1, FAC and CFOP 170-25? If not, identify the issues or inconsistencies? </t>
  </si>
  <si>
    <t>Self-Evaluation and Attestation</t>
  </si>
  <si>
    <r>
      <t>Based on the review of the Self-Evaluation and Attestation form,</t>
    </r>
    <r>
      <rPr>
        <b/>
        <sz val="12"/>
        <rFont val="Arial Narrow"/>
        <family val="2"/>
      </rPr>
      <t xml:space="preserve"> no </t>
    </r>
    <r>
      <rPr>
        <sz val="12"/>
        <rFont val="Arial Narrow"/>
        <family val="2"/>
      </rPr>
      <t>issues or inconsistencies were identified.  If issues or inconsistencies were identified, refer to the Self-Evaluation and Attestation form.</t>
    </r>
  </si>
  <si>
    <t>Motor Vehicle Checklist</t>
  </si>
  <si>
    <t>Based on completion of the Motor Vehicle Checklist, is it true that Center vehicles are routinely checked for safety issues and are safe for transporting participants and staff?  Refer to the Motor Vehicle Checklist(s).</t>
  </si>
  <si>
    <t>INTAKE</t>
  </si>
  <si>
    <t xml:space="preserve">Are prospective participants informed of the Center's admission criteria? </t>
  </si>
  <si>
    <t>If an individual is ineligible for services, does the Center provide referrals to other organizations that can provide assistance?</t>
  </si>
  <si>
    <t>CHILD AND YOUTH SERVICES</t>
  </si>
  <si>
    <t>Does each child receiving center intervention services have a service management file that is separate from that of the accompanying adult?</t>
  </si>
  <si>
    <t xml:space="preserve">Is a consent form completed for each child for each service, including, but not limited to:  safety planning, assessments, or for any individual or group activity provided to a child?  (If not, does the service file contain a notation that the parent/guardian declined?) </t>
  </si>
  <si>
    <t>Has each child in emergency shelter for 72 hours or more been assessed for basic needs and given service recommendations by a domestic violence advocate with experience working with children?  (Basic Needs Assessment)</t>
  </si>
  <si>
    <t>For children residing in shelter, has an assessment to assist in making appropriate referrals to meet the child's individual needs been conducted within 72 hours of admittance to the shelter? (Child Assessment)</t>
  </si>
  <si>
    <t>COUNSELING/ADVOCACY</t>
  </si>
  <si>
    <t>Do counseling services incorporate supportive advocacy services such as crisis intervention, safety planning, assessment of risk, and intervening with the various social and legal agencies on behalf of the Center participant, including legal advocacy, medical advocacy, housing advocacy, interpretation services, and additional services as needed?</t>
  </si>
  <si>
    <r>
      <t>Is advocacy initiated with the permission of the participant?</t>
    </r>
    <r>
      <rPr>
        <b/>
        <sz val="12"/>
        <rFont val="Arial Narrow"/>
        <family val="2"/>
      </rPr>
      <t xml:space="preserve"> (Release of Information)</t>
    </r>
  </si>
  <si>
    <t>Is a signed Authorization to Release Confidential Information Form completed for any contact with individuals or groups not employed by the Center to provide advocacy that is initiated only with the participant's permission and on behalf of the specific participant?</t>
  </si>
  <si>
    <t>Is the signed Authorization to Release Confidential Information Form properly completed?</t>
  </si>
  <si>
    <t>Is the Center using the Department's approved Release of Confidential Information Form?</t>
  </si>
  <si>
    <t>CASE/SERVICE MANAGEMENT PLAN</t>
  </si>
  <si>
    <t xml:space="preserve">Does the Center provide one-on-one case management to participants who reside in shelter for 72 hours or more, and to non-resident participants upon two separate individual counseling sessions with an advocate?  </t>
  </si>
  <si>
    <t>Do individual case records include:</t>
  </si>
  <si>
    <t>Name?</t>
  </si>
  <si>
    <t>Ethnicity?</t>
  </si>
  <si>
    <t>Age/DOB?</t>
  </si>
  <si>
    <r>
      <t xml:space="preserve">Service </t>
    </r>
    <r>
      <rPr>
        <sz val="12"/>
        <color theme="1"/>
        <rFont val="Arial Narrow"/>
        <family val="2"/>
      </rPr>
      <t>referrals</t>
    </r>
    <r>
      <rPr>
        <sz val="12"/>
        <rFont val="Arial Narrow"/>
        <family val="2"/>
      </rPr>
      <t>?</t>
    </r>
  </si>
  <si>
    <t>Does the following documentation for service management occur within 72 hours of a participant entering shelter, or within the first two individual counseling sessions with an outreach participant?</t>
  </si>
  <si>
    <t>Lethality assessment?</t>
  </si>
  <si>
    <t>Description of the abuser?</t>
  </si>
  <si>
    <t>Individualized safety planning was offered?</t>
  </si>
  <si>
    <t>Do advocates assist survivors in developing a safety plan, as necessary, for traveling to and from the shelter?</t>
  </si>
  <si>
    <t>DOCUMENTATION OF SERVICES/SERVICE NOTES</t>
  </si>
  <si>
    <t>Does documentation of services include:</t>
  </si>
  <si>
    <t>Dates of service?</t>
  </si>
  <si>
    <t>Only services provided by the center?</t>
  </si>
  <si>
    <t>Only necessary facts to record the services delivered?</t>
  </si>
  <si>
    <t>No other participants’ names?</t>
  </si>
  <si>
    <t>EXIT INTERVIEWS</t>
  </si>
  <si>
    <t>Has the Center made and documented in the file attempts to conduct an exit interview with each participant prior to their departure from services?</t>
  </si>
  <si>
    <t>Does the Center have an exit interview form that includes:</t>
  </si>
  <si>
    <t>Assessment of programs and services provided?</t>
  </si>
  <si>
    <t>Equal access to services without discrimination?</t>
  </si>
  <si>
    <t>Respectful treatment by staff?</t>
  </si>
  <si>
    <t>Knowledge of domestic violence dynamics?</t>
  </si>
  <si>
    <t>Provision of children's services?</t>
  </si>
  <si>
    <t>Provision of safety planning?</t>
  </si>
  <si>
    <t>Provision of goal planning?</t>
  </si>
  <si>
    <t>Increased knowledge about strategies to enhance safety?</t>
  </si>
  <si>
    <t>Increased knowledge about community resources?</t>
  </si>
  <si>
    <t>RESTRICTED SERVICES</t>
  </si>
  <si>
    <t xml:space="preserve">Is it true that couples counseling, in any form, is not provided by the center? </t>
  </si>
  <si>
    <t>Is it true that family counseling that includes the presence of an alleged batterer is not provided by the center?</t>
  </si>
  <si>
    <t>Is it true that mediation services are not provided by the center?</t>
  </si>
  <si>
    <t>SHELTER FACILITY</t>
  </si>
  <si>
    <t>Is safe, temporary housing (emergency shelter) provided for adult survivors of domestic violence and their dependents for more than 24 hours?</t>
  </si>
  <si>
    <t>Does the Center take precautionary measures to provide for the safety, confidentiality, privacy, and well-being of all participants receiving services, including:</t>
  </si>
  <si>
    <t xml:space="preserve">A building which has an accessible design?  </t>
  </si>
  <si>
    <t>Is the shelter facility(s) in good repair, free from health and safety hazards, clean, and free of vermin infestation?</t>
  </si>
  <si>
    <t>Is the elevator inspection current and posted inside the elevator?</t>
  </si>
  <si>
    <t>Is it true that electronic surveillance systems are not installed in participants' living quarters of the shelter facilities? (Electronic surveillance systems may be installed at entrance and exit doors and parking areas.)</t>
  </si>
  <si>
    <t>Do all outside doors remain locked from the outside at all times?</t>
  </si>
  <si>
    <t>Are all windows secured against entry?</t>
  </si>
  <si>
    <t>Is all outside and entrance way lighting in place and functioning?</t>
  </si>
  <si>
    <t>Are working locks installed in resident bathrooms and/or bedrooms to ensure resident privacy?</t>
  </si>
  <si>
    <t>If an outside play area is available for children, is the area free of debris and broken or dangerous materials?</t>
  </si>
  <si>
    <t>Is playground equipment routinely checked for safety? If yes, how frequently?</t>
  </si>
  <si>
    <t>Does the outdoor play area have and maintain safe and adequate fencing or walls a minimum of four feet in height?</t>
  </si>
  <si>
    <t>Is the fencing, including gates, continuous and without gaps that would allow children to exit the outdoor play area?</t>
  </si>
  <si>
    <t>Is the base of the fence at ground level and free from erosion or build-up to prevent inside or outside access by children or animals?</t>
  </si>
  <si>
    <t>If the play area is in view of the public, is there privacy fencing around it?</t>
  </si>
  <si>
    <t>Are firearms or weapons, as defined in Section 790.001 F.S., prohibited within any Center building or upon any person located on the premises, excluding federal, state, or local law enforcement officers?</t>
  </si>
  <si>
    <t>Does the Center prohibit narcotics, alcohol, or other impairing drugs from being present on the premises?</t>
  </si>
  <si>
    <t>Is smoking prohibited within the shelter facilities, all outdoor play areas, and in vehicles when being used to transport Center participants pursuant to Chapter 386, F.S.?</t>
  </si>
  <si>
    <t>Does the shelter facility have sprinklers or smoke alarms in each bedroom and in all hallways and common areas?</t>
  </si>
  <si>
    <t xml:space="preserve">Does the Center ensure that an annual fire safety inspection is performed in accordance with Section 633.028 F.S.?  </t>
  </si>
  <si>
    <t xml:space="preserve">Does the Center ensure that each shelter facility has an annual sanitation inspection through its county health department?  </t>
  </si>
  <si>
    <t>Does the shelter facility have a telephone that is centrally located and readily available for staff member and participant use?</t>
  </si>
  <si>
    <t>Are emergency numbers such as those for emergency medical services, fire department, law enforcement, hospital, and the poison control Center posted by each telephone?</t>
  </si>
  <si>
    <t>Is there at least one cellular telephone available for use at all times in the event of power and telephone outages?</t>
  </si>
  <si>
    <t>Does the shelter provide all residents with food, clothing, laundry detergent, and hygiene items throughout their stay?</t>
  </si>
  <si>
    <t>Does the shelter provide, at a minimum, culturally and dietary relevant food to include a variety within each of the following basic food groups: fruits, vegetables, dairy, proteins and starches?</t>
  </si>
  <si>
    <t>Is it true that access to these basic needs is not limited to specific times and that these basic needs are accessible without the assistance of staff?</t>
  </si>
  <si>
    <t>LENGTH OF STAY/ADMISSION</t>
  </si>
  <si>
    <t>Does the Center inform individuals verbally and in writing about any conduct or conditions that may affect their eligibility status or reduce their length of stay?</t>
  </si>
  <si>
    <t>Is it true that the Center does not maintain a “no re-admit” list?</t>
  </si>
  <si>
    <t>Is it true that the Center does not impose conditions for admission to shelter by applying inappropriate screening mechanisms, such as criminal background checks, sobriety requirements, requirements to obtain specific legal remedies, or mental health or substance use disorder screenings?</t>
  </si>
  <si>
    <t>UNPLANNED EXITING</t>
  </si>
  <si>
    <t>Prior to (unplanned) exiting of an individual from shelter (except where the immediate health, safety, or welfare of individuals or Center is in jeopardy), does the Center ensure that:</t>
  </si>
  <si>
    <t>Assistance is offered in finding an alternative placement for the participant and continued services are offered through the outreach center location or through the hotline?</t>
  </si>
  <si>
    <t>The shelter has informed the resident of the problem/conduct?</t>
  </si>
  <si>
    <t>The resident is informed that if the problem/conduct is not corrected, it may result in unplanned exiting?</t>
  </si>
  <si>
    <t>The resident is provided with an opportunity to correct the problem/conduct?</t>
  </si>
  <si>
    <t>After being provided the opportunity to correct the problem/conduct, a resident continues to disrupt other survivors' ability to receive safe and effective service?</t>
  </si>
  <si>
    <t>Is unplanned exiting documented in the participant's service file only by stating "Center staff engaged in steps a, b, c and d as listed under Section 4-2(m)(4) in CFOP 170-25?"</t>
  </si>
  <si>
    <t>CHORES</t>
  </si>
  <si>
    <t>Is it true that center staff is responsible for maintaining the health and safety of the shelter, and that staff do not rely on the labor of residents to maintain the cleanliness of the shelter facility?</t>
  </si>
  <si>
    <t>CURFEW</t>
  </si>
  <si>
    <t>Are shelter residents permitted to enter and exit the facility at any time except when necessary because of an emergency or hazardous condition at the shelter?</t>
  </si>
  <si>
    <t>SHELTER VISITORS</t>
  </si>
  <si>
    <t>Does the Center inform resident that visitors, including contracted persons who provide services to centers are allowed in the residential area to deliver services?</t>
  </si>
  <si>
    <t>Are participants informed of the name of the visitor/contracted person and his/her business affiliation not less then 24 hours in advance of the visit, or as soon as is practible?</t>
  </si>
  <si>
    <t>Checklist(s), Documentation, Interview(s), Monitoring Plan, and Observation</t>
  </si>
  <si>
    <t>There are no other issues?</t>
  </si>
  <si>
    <t>I= Employee-Residential</t>
  </si>
  <si>
    <t>I= Executive Director</t>
  </si>
  <si>
    <t>D= Policy Checklist</t>
  </si>
  <si>
    <t>65H-1.014(3)(d), FAC; 39.908, FS; CFOP 170-25 §§4-3.d.(2)(a) and 4-6.c.(1)</t>
  </si>
  <si>
    <t>65H-1.014(3)(d), FAC; 39.908, FS; CFOP 170-25 §4-3.d.(2)(a-e)</t>
  </si>
  <si>
    <t>CFOP 170-25 §4-3.d.(2)(a)</t>
  </si>
  <si>
    <t>Suncara S. Jackson</t>
  </si>
  <si>
    <t>D= Policy Review Checklist</t>
  </si>
  <si>
    <t>Does the Income/Expense Statement (P and L) presented to the Board display actual income and expense for the current period and year-to-date  budget versus actual income and expense?</t>
  </si>
  <si>
    <t>Conflict Resolution Training within 90 days of direct-service start date?</t>
  </si>
  <si>
    <t>Signed and dated acknowledgment indicating that the volunteer read and understood the Center policies and procedures, within 60 days of direct-service start date?</t>
  </si>
  <si>
    <t>Are children also provided age-appropriate safety planning?</t>
  </si>
  <si>
    <t>Voided checks are clearly marked "VOID" and documented in the accounting system</t>
  </si>
  <si>
    <t xml:space="preserve">D= Hotline Call Review Checklist                                      D= Policy                                       I= Employee-Hotline
O= Mock hotline call                  </t>
  </si>
  <si>
    <t>D= Hotline Call Review Checklist                                         D= Policy
O= Mock hotline call</t>
  </si>
  <si>
    <t>I= Employee-Hotline
O= Mock hotline call</t>
  </si>
  <si>
    <t>Certification Compliance Review Rollup Tool</t>
  </si>
  <si>
    <t>III.  Human Resources</t>
  </si>
  <si>
    <t>V. General Program</t>
  </si>
  <si>
    <t>VI. Hotline</t>
  </si>
  <si>
    <t>VII. Support Services</t>
  </si>
  <si>
    <t>VIII. Shelter</t>
  </si>
  <si>
    <t>IX. Batterers' Intervention Program (BIP)</t>
  </si>
  <si>
    <t>X.  Supporting Tools</t>
  </si>
  <si>
    <t>CFOP 170-25 §2-11.a.</t>
  </si>
  <si>
    <t>Section III: Human Resources</t>
  </si>
  <si>
    <t>65H-1.013(11), FAC</t>
  </si>
  <si>
    <t>CFOP 170-25 §3-2.n.(2)(d)</t>
  </si>
  <si>
    <t>CFOP 170-25 §3-2.n.(2)(e)</t>
  </si>
  <si>
    <t>65H-1.013(9) and (11)(a), FAC</t>
  </si>
  <si>
    <t>65H-1.013(11)(b), FAC;  CFOP 170-25 §3-2.m.(2)</t>
  </si>
  <si>
    <t>65H-1.013(11)(b), FAC; CFOP 170-25 §3-2.m.(2)</t>
  </si>
  <si>
    <t>Section V: General Program</t>
  </si>
  <si>
    <t>65H-1.013(9), FAC</t>
  </si>
  <si>
    <t>CFOP 170-25 Section 3-2.n.</t>
  </si>
  <si>
    <t>CFOP 170-25 §4-3.a.(3)</t>
  </si>
  <si>
    <t>Section VI: Hotline</t>
  </si>
  <si>
    <t>65H-1.014(5), FAC; CFOP 170-25 §4-5.a(1)</t>
  </si>
  <si>
    <t>Section VII: Support Services</t>
  </si>
  <si>
    <t>Section VIII: Shelter</t>
  </si>
  <si>
    <t>Section IX: Batterer's Intervention Program (BIP)</t>
  </si>
  <si>
    <t>Section X: Supporting Tools</t>
  </si>
  <si>
    <t xml:space="preserve">Based on review of the Center policies and procedures, did the Center comply with the requirements of 65H-1, FAC and CFOP 170-25? Refer to the FY Policy Review Checklist. </t>
  </si>
  <si>
    <t>65H-1.1013(3), 65H-1.013(8)(d); 65H-1.013(10), 65H-1.016(1), FAC; Section 39.908, FS; and 42 USC 110 §10406(c)(5);
45 CFR 1370 § 1370.4</t>
  </si>
  <si>
    <t>CIVIL RIGHTS/NON-DISCRIMINATION</t>
  </si>
  <si>
    <t>Is it true that no persons are excluded from receiving services on the basis of: (1) actual or perceived sex, including gender identity; (2) religion, religious beliefs, refusal to hold religious beliefs, or refusal to attend or participate in religious practice; (3) actual or perceived sexual orientation; (4) immigration status.</t>
  </si>
  <si>
    <t>42 USC 110 §10406(c)(2);
45 CFR 1370 § 1370.5</t>
  </si>
  <si>
    <t>65H-1.012.(2).(a).8;
45 CFR 1370 § 1370.5(e)(1)</t>
  </si>
  <si>
    <t xml:space="preserve"> Does the provider take appropriate steps to ensure that communications with participants with disabilities are as effective as communications with others, and furnish appropriate auxiliary aids and services where necessary?</t>
  </si>
  <si>
    <t>45 CFR 1370 § 1370.5(e)(2)</t>
  </si>
  <si>
    <t>CFOP 170-25 §4-1.e;
45 CFR 1370 § 1370.5(a)</t>
  </si>
  <si>
    <t>Is it true that the provider does not charge participants a fee for domestic violence services, except for batter intervention programs, transitional housing, visitation providers, and licensed child care?</t>
  </si>
  <si>
    <t>CFOP 170-25 §4-3.a.(1);
42 USC 110 §10408(d)(2);
45 CFR 1370 § 1370.10(b)(10)</t>
  </si>
  <si>
    <t>D= Self-Evaluation and Attestation                                   I= Executive Director</t>
  </si>
  <si>
    <t>D= Self-Evaluation and Attestation                                   D= Policy Checklist</t>
  </si>
  <si>
    <t>D= Self-Evaluation and Attestation                                    I= Employee-Residential, Employee-Hotline, Shelter Director, Employee- Outreach, Program Director, and Executive Director</t>
  </si>
  <si>
    <t>O= Monitor placed after-hours call to Admin and call was directed to or answered by hotline staff</t>
  </si>
  <si>
    <t>I= Employee- Hotline</t>
  </si>
  <si>
    <t>Is it true that no funds are used as direct payment to any victim of family violence, domestic violence, or dating violence, or to any dependent of such victim?</t>
  </si>
  <si>
    <t>42 USC 110 §10408(d)(1)</t>
  </si>
  <si>
    <t>Has the center provided education on the dynamics of domestic violence to law enforcement personnel, other professionals, and paraprofessionals who have contact, as part of their work, with victims of domestic violence?</t>
  </si>
  <si>
    <t>65H-1.013(7), FAC</t>
  </si>
  <si>
    <t>Has the center provided community education through activities and presentations to promote awareness of the incidence, causes, and prevention strategies of domestic violence?</t>
  </si>
  <si>
    <t>65H-1.013(8)(a), FAC</t>
  </si>
  <si>
    <t>Do center employees participate in community task forces, interagency councils, and other organizational groups whose efforts are intended to improve services for victims of domestic violence?</t>
  </si>
  <si>
    <t>65H-1.013(8)(b), FAC</t>
  </si>
  <si>
    <t>D= Community Education and Professional Report</t>
  </si>
  <si>
    <t>D= Community Education and Professional Training Report</t>
  </si>
  <si>
    <t>I= Shelter Director and Program Director</t>
  </si>
  <si>
    <t>D= Self-Evaluation and Attestation 
I= Executive Director</t>
  </si>
  <si>
    <t>I= Executive Director and Program Director</t>
  </si>
  <si>
    <t>Does the provider provide meaningful access to its programs and activities for persons with limited English proficiency?</t>
  </si>
  <si>
    <t xml:space="preserve">1. Has the Center developed and implemented  written policies and procedures to assure major incidents are properly addressed, recorded, and submitted as required?  </t>
  </si>
  <si>
    <t>CFOP 170-25 §4-8.a.</t>
  </si>
  <si>
    <t>2. Has the Center evaluated the severity of the incident(s) and taken appropriate action and/or followed-up as required?</t>
  </si>
  <si>
    <t>3. Does the Center make notification as soon as practical, and in no event more than 24 hours, after any incident that involves death or serious injury of a participant or their dependent, as well as any action by the participant or Center staff that results in an inquiry by public media?</t>
  </si>
  <si>
    <t>65H-1.013(7), FAC;  CFOP 170-25 §4-8.a.</t>
  </si>
  <si>
    <t>D= Incident Reports</t>
  </si>
  <si>
    <t>Abuse Counseling and Treatment, Inc. (ACT)</t>
  </si>
  <si>
    <t>LN278</t>
  </si>
  <si>
    <t>LN287</t>
  </si>
  <si>
    <t>LN230 and LN296</t>
  </si>
  <si>
    <t>LN239 and LN304</t>
  </si>
  <si>
    <t>Center for Abuse and Rape Emergencies of Charlotte County, Inc. (CARE)</t>
  </si>
  <si>
    <t>Citrus County Abuse Shelter Association, Inc. (Citrus CASA)</t>
  </si>
  <si>
    <t>LN231 and LN297</t>
  </si>
  <si>
    <t>LN277</t>
  </si>
  <si>
    <t>Community Action Stops Abuse, Inc. (CASA Pinellas)</t>
  </si>
  <si>
    <t>Domestic Abuse Council of Volusia County, Inc. (DAC)</t>
  </si>
  <si>
    <t>LN305 and LN254</t>
  </si>
  <si>
    <t>LN241 and LN306</t>
  </si>
  <si>
    <t>LN242 and LN307</t>
  </si>
  <si>
    <t>LN222 and LN288</t>
  </si>
  <si>
    <t>LN232 and LN298</t>
  </si>
  <si>
    <t>LN249 and LN314</t>
  </si>
  <si>
    <t>LN233 and LN299</t>
  </si>
  <si>
    <t>LN213 and LN279</t>
  </si>
  <si>
    <t>LN235 and LN300</t>
  </si>
  <si>
    <t>LN258 and LN290</t>
  </si>
  <si>
    <t>LN250 and LN315</t>
  </si>
  <si>
    <t>LN214 and LN280</t>
  </si>
  <si>
    <t>LN291</t>
  </si>
  <si>
    <t>LN215 and LN281</t>
  </si>
  <si>
    <t>LN244 and LN309</t>
  </si>
  <si>
    <t>LN292</t>
  </si>
  <si>
    <t>LN226 and LN292</t>
  </si>
  <si>
    <t>Safe Place and Rape Crisis Center, Inc. (SPARCC)</t>
  </si>
  <si>
    <t>LN227 and LN293</t>
  </si>
  <si>
    <t>LN245 and LN310</t>
  </si>
  <si>
    <t>LN218 and LN284</t>
  </si>
  <si>
    <t>LN236 and LN301</t>
  </si>
  <si>
    <t>LN228 and LN294</t>
  </si>
  <si>
    <t>LN251 and LN316</t>
  </si>
  <si>
    <t>LN246 and LN311</t>
  </si>
  <si>
    <t>LN219 and LN285</t>
  </si>
  <si>
    <t>LN229 and LN295</t>
  </si>
  <si>
    <t>LN237 and LN302</t>
  </si>
  <si>
    <t>LN312</t>
  </si>
  <si>
    <t>The Shelter for Abused Women and Children, Inc. (SAWCC)</t>
  </si>
  <si>
    <t>LN286</t>
  </si>
  <si>
    <t>LN248 and LN313</t>
  </si>
  <si>
    <t>Women In Distress of Broward County, Inc. (WID)</t>
  </si>
  <si>
    <t>LN252, LN317, and LN209</t>
  </si>
  <si>
    <t>LN303</t>
  </si>
  <si>
    <t>LN243, LN308, and LN255</t>
  </si>
  <si>
    <t>LN217, LN283, and LN276</t>
  </si>
  <si>
    <t>LN223, LN289, and LN256</t>
  </si>
  <si>
    <t>IV. Incidents and Grievances</t>
  </si>
  <si>
    <t>INCIDENTS</t>
  </si>
  <si>
    <t>Section IV: Incidents and Grievances</t>
  </si>
  <si>
    <t>Contract Attachment 1, Part I</t>
  </si>
  <si>
    <t>Contract Attachment 1, Part II</t>
  </si>
  <si>
    <t>Contract Attachment 1</t>
  </si>
  <si>
    <r>
      <t xml:space="preserve">Contract </t>
    </r>
    <r>
      <rPr>
        <sz val="12"/>
        <rFont val="Calibri"/>
        <family val="2"/>
      </rPr>
      <t>§</t>
    </r>
    <r>
      <rPr>
        <sz val="12"/>
        <rFont val="Arial Narrow"/>
        <family val="2"/>
      </rPr>
      <t>C-2.7.2; 65H-1.013(8)(a)(1-3), FAC</t>
    </r>
  </si>
  <si>
    <t>Contract §C-2.7.3; 65H-1.013, FAC</t>
  </si>
  <si>
    <t>Contract §C-2.7.4</t>
  </si>
  <si>
    <t>Contract §C-2.7.5; CFOP 170-25 §3-2.l.(4)</t>
  </si>
  <si>
    <t>Contract §C-2.7.6; 65H-1.013(8)(a)(1-3), FAC</t>
  </si>
  <si>
    <t>Contract §C-2.7.7</t>
  </si>
  <si>
    <t>65H-1.013(11)(c), FAC; Contract §C-2.4; CFOP 170-25 §3-2.m.(3)</t>
  </si>
  <si>
    <t>Contract §C-2.4</t>
  </si>
  <si>
    <t>Contract §C-2.4; CFOP 170-25 §3-2.m.(6)(a)</t>
  </si>
  <si>
    <t>Contract §C-2.4; CFOP 170-25 §3-2.m.(4)</t>
  </si>
  <si>
    <t>Contract §C-2.4; CFOP 170-25 §3-2.m.(5)</t>
  </si>
  <si>
    <t>Contract §C-2.4; CFOP 170-25 §3-2.m.(7)</t>
  </si>
  <si>
    <t>Contract §C-2.8.5; 65H-1.013, FAC</t>
  </si>
  <si>
    <t>Contract §C-2.8.2; 65H-1.013, FAC</t>
  </si>
  <si>
    <t>Contract §C-2.8.3; 65H-1.016, FAC</t>
  </si>
  <si>
    <t>Contract §C-2.8.4</t>
  </si>
  <si>
    <t>Contract §C-2.8.6</t>
  </si>
  <si>
    <t>Contract §C-2.4; 65H-1.013(11)(c), FAC; CFOP 170-25 §3-2.m.(3)</t>
  </si>
  <si>
    <t>Based on review of the Center's Emergency Management/Disaster Preparedness Plan, no issues or inconsistencies with requirements of 65H-1, FAC and CFOP 170-25 were identified? If issues or inconsistencies were identified, refer to the FY 24-25 EMP/ Disaster Preparedness Checklist.</t>
  </si>
  <si>
    <t>D= EMP Disaster Preparedness Checklist and EMP Review Report</t>
  </si>
  <si>
    <t>Incidents and Grievances</t>
  </si>
  <si>
    <t>D= By-Laws                                        I= Board Officer</t>
  </si>
  <si>
    <t>I= Board Officer and Executive Director/CEO</t>
  </si>
  <si>
    <t>I= Board Officer</t>
  </si>
  <si>
    <t>D= Self-Evaluation and Attestation                                             I= Board Officer</t>
  </si>
  <si>
    <t>Anti-Bullying and Anti-Harassment Training, within 90 days of hire?</t>
  </si>
  <si>
    <t xml:space="preserve">Anti-Bullying and Anti-Harassment Training, within 90 days of direct-service start date? </t>
  </si>
  <si>
    <t>Is it true that participation in support services is voluntary and no conditions are applied for the receipt of emergency shelter or punitive action is taken against those who do not participate?</t>
  </si>
  <si>
    <t>Pending</t>
  </si>
  <si>
    <t>CFOP 170-25 §4-5.a.(2)</t>
  </si>
  <si>
    <t>O= Mock hotline call</t>
  </si>
  <si>
    <t>Is sufficient staff maintained to assure expeditious answering of calls within the first three rings?</t>
  </si>
  <si>
    <t>D= Policy                                   I= Employee-Hotline
O= Mock hotline call</t>
  </si>
  <si>
    <t xml:space="preserve">65H-1.013(8)(a)4(b), FAC          </t>
  </si>
  <si>
    <t>D= Provider Contact Information Form(s)</t>
  </si>
  <si>
    <t>Changes to timesheets authorized by the employee and supervisor?</t>
  </si>
  <si>
    <t>Timesheets completed and signed by the employee?</t>
  </si>
  <si>
    <t>Timesheets approved by the employee's supervisor?</t>
  </si>
  <si>
    <t>Timesheets available for review?</t>
  </si>
  <si>
    <t>Contract §C-2.8.(a)</t>
  </si>
  <si>
    <t>CFOP 170-25 §4-3.f</t>
  </si>
  <si>
    <t>Does the Center provide supervisory staffing at least once every two weeks to assess the progress of staff in assisting program participants in attaining their goals?</t>
  </si>
  <si>
    <t>D= Calendar, Sign-in Sheet, Etc.</t>
  </si>
  <si>
    <t>CASA Marion, LLC</t>
  </si>
  <si>
    <t>FY 2025-2026</t>
  </si>
  <si>
    <t>If the administrator (Executive Director/CEO) or accounting manager positions became vacant, or if the employee(s) assigned to the position was unable to fulfull their duties and responsibilities due to an extended absence, did the Center notify the Department within five business days of the vacancy or absence?</t>
  </si>
  <si>
    <t>D= Employee Roster and PCS Privilege Staff Review</t>
  </si>
  <si>
    <t>I= Employee-Hotline           
D= Policy: Hotline</t>
  </si>
  <si>
    <t>I= Board Officer and Executive Director/CEO
D= Board Packet/Minutes</t>
  </si>
  <si>
    <t>D= Policy Review Checklist
I= Board Officer</t>
  </si>
  <si>
    <t>D= Employee Roster                 
D= Provider Contact Information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</si>
</sst>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46" x14ac:knownFonts="1">
    <font>
      <sz val="12"/>
      <color theme="1"/>
      <name val="Times New Roman"/>
      <family val="2"/>
    </font>
    <font>
      <sz val="11"/>
      <color theme="1"/>
      <name val="Calibri"/>
      <family val="2"/>
      <scheme val="minor"/>
    </font>
    <font>
      <sz val="12"/>
      <color theme="1"/>
      <name val="Times New Roman"/>
      <family val="2"/>
    </font>
    <font>
      <sz val="12"/>
      <color theme="1"/>
      <name val="Arial Narrow"/>
      <family val="2"/>
    </font>
    <font>
      <sz val="24"/>
      <name val="Arial Narrow"/>
      <family val="2"/>
    </font>
    <font>
      <sz val="22"/>
      <name val="Arial Narrow"/>
      <family val="2"/>
    </font>
    <font>
      <i/>
      <sz val="24"/>
      <name val="Arial Narrow"/>
      <family val="2"/>
    </font>
    <font>
      <b/>
      <sz val="12"/>
      <name val="Arial Narrow"/>
      <family val="2"/>
    </font>
    <font>
      <sz val="12"/>
      <name val="Arial Narrow"/>
      <family val="2"/>
    </font>
    <font>
      <b/>
      <sz val="12"/>
      <color theme="1"/>
      <name val="Arial Narrow"/>
      <family val="2"/>
    </font>
    <font>
      <sz val="12"/>
      <color rgb="FFFF0000"/>
      <name val="Arial Narrow"/>
      <family val="2"/>
    </font>
    <font>
      <b/>
      <sz val="11"/>
      <name val="Arial Narrow"/>
      <family val="2"/>
    </font>
    <font>
      <sz val="11"/>
      <color theme="1"/>
      <name val="Arial Narrow"/>
      <family val="2"/>
    </font>
    <font>
      <sz val="11"/>
      <name val="Arial Narrow"/>
      <family val="2"/>
    </font>
    <font>
      <sz val="11"/>
      <color rgb="FFFF0000"/>
      <name val="Arial Narrow"/>
      <family val="2"/>
    </font>
    <font>
      <b/>
      <sz val="16"/>
      <name val="Arial Narrow"/>
      <family val="2"/>
    </font>
    <font>
      <b/>
      <sz val="14"/>
      <name val="Arial Narrow"/>
      <family val="2"/>
    </font>
    <font>
      <b/>
      <i/>
      <sz val="16"/>
      <name val="Arial Narrow"/>
      <family val="2"/>
    </font>
    <font>
      <b/>
      <i/>
      <sz val="8"/>
      <color rgb="FFFF0000"/>
      <name val="Arial Narrow"/>
      <family val="2"/>
    </font>
    <font>
      <sz val="14"/>
      <name val="Arial Narrow"/>
      <family val="2"/>
    </font>
    <font>
      <i/>
      <sz val="9"/>
      <color rgb="FFFF0000"/>
      <name val="Arial Narrow"/>
      <family val="2"/>
    </font>
    <font>
      <b/>
      <i/>
      <sz val="9"/>
      <color rgb="FFFF0000"/>
      <name val="Arial Narrow"/>
      <family val="2"/>
    </font>
    <font>
      <b/>
      <u/>
      <sz val="12"/>
      <color theme="1"/>
      <name val="Arial Narrow"/>
      <family val="2"/>
    </font>
    <font>
      <sz val="12"/>
      <name val="Calibri"/>
      <family val="2"/>
    </font>
    <font>
      <sz val="8"/>
      <name val="Times New Roman"/>
      <family val="2"/>
    </font>
    <font>
      <sz val="10"/>
      <name val="Arial"/>
      <family val="2"/>
    </font>
    <font>
      <sz val="10"/>
      <name val="Arial Narrow"/>
      <family val="2"/>
    </font>
    <font>
      <sz val="10"/>
      <name val="Arial"/>
      <family val="2"/>
    </font>
    <font>
      <b/>
      <sz val="10"/>
      <name val="Arial Narrow"/>
      <family val="2"/>
    </font>
    <font>
      <i/>
      <sz val="10"/>
      <color rgb="FFFF0000"/>
      <name val="Arial Narrow"/>
      <family val="2"/>
    </font>
    <font>
      <sz val="10"/>
      <color rgb="FFFF0000"/>
      <name val="Arial Narrow"/>
      <family val="2"/>
    </font>
    <font>
      <b/>
      <sz val="12"/>
      <color rgb="FFFF0000"/>
      <name val="Arial Narrow"/>
      <family val="2"/>
    </font>
    <font>
      <b/>
      <sz val="12"/>
      <color rgb="FF00B0F0"/>
      <name val="Arial Narrow"/>
      <family val="2"/>
    </font>
    <font>
      <sz val="12"/>
      <color indexed="8"/>
      <name val="Arial Narrow"/>
      <family val="2"/>
    </font>
    <font>
      <sz val="10"/>
      <color indexed="11"/>
      <name val="Arial Narrow"/>
      <family val="2"/>
    </font>
    <font>
      <b/>
      <sz val="12"/>
      <color indexed="14"/>
      <name val="Arial Narrow"/>
      <family val="2"/>
    </font>
    <font>
      <b/>
      <sz val="9"/>
      <name val="Arial Narrow"/>
      <family val="2"/>
    </font>
    <font>
      <sz val="10"/>
      <color rgb="FFFF0066"/>
      <name val="Arial Narrow"/>
      <family val="2"/>
    </font>
    <font>
      <b/>
      <sz val="8"/>
      <name val="Arial Narrow"/>
      <family val="2"/>
    </font>
    <font>
      <sz val="9"/>
      <name val="Arial Narrow"/>
      <family val="2"/>
    </font>
    <font>
      <b/>
      <u/>
      <sz val="10"/>
      <name val="Arial Narrow"/>
      <family val="2"/>
    </font>
    <font>
      <b/>
      <sz val="11"/>
      <color theme="1"/>
      <name val="Arial Narrow"/>
      <family val="2"/>
    </font>
    <font>
      <sz val="11"/>
      <color rgb="FFFF0066"/>
      <name val="Arial Narrow"/>
      <family val="2"/>
    </font>
    <font>
      <sz val="12"/>
      <name val="Calibri"/>
      <family val="2"/>
      <scheme val="minor"/>
    </font>
    <font>
      <b/>
      <i/>
      <u/>
      <sz val="12"/>
      <name val="Arial Narrow"/>
      <family val="2"/>
    </font>
    <font>
      <sz val="24"/>
      <color theme="1"/>
      <name val="Arial Narrow"/>
      <family val="2"/>
    </font>
  </fonts>
  <fills count="11">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FFCC99"/>
        <bgColor indexed="64"/>
      </patternFill>
    </fill>
    <fill>
      <patternFill patternType="solid">
        <fgColor theme="2" tint="-9.9978637043366805E-2"/>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33">
    <border>
      <left/>
      <right/>
      <top/>
      <bottom/>
      <diagonal/>
    </border>
    <border>
      <left/>
      <right/>
      <top/>
      <bottom style="thin">
        <color indexed="64"/>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auto="1"/>
      </left>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s>
  <cellStyleXfs count="7">
    <xf numFmtId="0" fontId="0" fillId="0" borderId="0"/>
    <xf numFmtId="44" fontId="2" fillId="0" borderId="0" applyFont="0" applyFill="0" applyBorder="0" applyAlignment="0" applyProtection="0"/>
    <xf numFmtId="9" fontId="2" fillId="0" borderId="0" applyFont="0" applyFill="0" applyBorder="0" applyAlignment="0" applyProtection="0"/>
    <xf numFmtId="0" fontId="25" fillId="0" borderId="0"/>
    <xf numFmtId="0" fontId="27" fillId="0" borderId="0"/>
    <xf numFmtId="43" fontId="27" fillId="0" borderId="0" applyFont="0" applyFill="0" applyBorder="0" applyAlignment="0" applyProtection="0"/>
    <xf numFmtId="0" fontId="1" fillId="0" borderId="0"/>
  </cellStyleXfs>
  <cellXfs count="373">
    <xf numFmtId="0" fontId="0" fillId="0" borderId="0" xfId="0"/>
    <xf numFmtId="0" fontId="3" fillId="0" borderId="0" xfId="0" applyFont="1"/>
    <xf numFmtId="0" fontId="4" fillId="0" borderId="0" xfId="0" applyFont="1" applyAlignment="1">
      <alignment wrapText="1"/>
    </xf>
    <xf numFmtId="0" fontId="5" fillId="0" borderId="0" xfId="0" applyFont="1"/>
    <xf numFmtId="0" fontId="6" fillId="0" borderId="0" xfId="0" applyFont="1"/>
    <xf numFmtId="0" fontId="4" fillId="0" borderId="0" xfId="0" applyFont="1"/>
    <xf numFmtId="0" fontId="7" fillId="0" borderId="0" xfId="0" applyFont="1" applyAlignment="1" applyProtection="1">
      <alignment horizontal="right" wrapText="1"/>
      <protection locked="0"/>
    </xf>
    <xf numFmtId="0" fontId="8" fillId="0" borderId="0" xfId="0" applyFont="1" applyProtection="1">
      <protection locked="0"/>
    </xf>
    <xf numFmtId="0" fontId="8" fillId="0" borderId="0" xfId="0" applyFont="1" applyAlignment="1" applyProtection="1">
      <alignment horizontal="center" vertical="center"/>
      <protection locked="0"/>
    </xf>
    <xf numFmtId="0" fontId="7" fillId="0" borderId="0" xfId="0" applyFont="1" applyAlignment="1" applyProtection="1">
      <alignment wrapText="1"/>
      <protection locked="0"/>
    </xf>
    <xf numFmtId="0" fontId="8" fillId="0" borderId="0" xfId="0" applyFont="1" applyAlignment="1" applyProtection="1">
      <alignment wrapText="1"/>
      <protection locked="0"/>
    </xf>
    <xf numFmtId="0" fontId="7" fillId="0" borderId="13" xfId="0" applyFont="1" applyBorder="1" applyAlignment="1" applyProtection="1">
      <alignment horizontal="center" wrapText="1"/>
      <protection locked="0"/>
    </xf>
    <xf numFmtId="0" fontId="7" fillId="0" borderId="13" xfId="0" applyFont="1" applyBorder="1" applyAlignment="1" applyProtection="1">
      <alignment horizontal="center"/>
      <protection locked="0"/>
    </xf>
    <xf numFmtId="0" fontId="7" fillId="6" borderId="5" xfId="0" applyFont="1" applyFill="1" applyBorder="1" applyAlignment="1" applyProtection="1">
      <alignment horizontal="left" vertical="center" wrapText="1"/>
      <protection locked="0"/>
    </xf>
    <xf numFmtId="0" fontId="7" fillId="6" borderId="6" xfId="0" applyFont="1" applyFill="1" applyBorder="1" applyAlignment="1" applyProtection="1">
      <alignment horizontal="center" vertical="center" wrapText="1"/>
      <protection locked="0"/>
    </xf>
    <xf numFmtId="0" fontId="9" fillId="6" borderId="6" xfId="0" applyFont="1" applyFill="1" applyBorder="1" applyAlignment="1">
      <alignment horizontal="center" vertical="center"/>
    </xf>
    <xf numFmtId="0" fontId="9" fillId="6" borderId="20" xfId="0" applyFont="1" applyFill="1" applyBorder="1" applyAlignment="1">
      <alignment horizontal="center"/>
    </xf>
    <xf numFmtId="0" fontId="8" fillId="0" borderId="5" xfId="0" applyFont="1" applyBorder="1" applyAlignment="1" applyProtection="1">
      <alignment horizontal="left" vertical="center" wrapText="1"/>
      <protection locked="0"/>
    </xf>
    <xf numFmtId="0" fontId="8" fillId="0" borderId="27"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protection locked="0"/>
    </xf>
    <xf numFmtId="0" fontId="8" fillId="0" borderId="27" xfId="0" applyFont="1" applyBorder="1" applyAlignment="1" applyProtection="1">
      <alignment horizontal="left" vertical="center" wrapText="1"/>
      <protection locked="0"/>
    </xf>
    <xf numFmtId="0" fontId="3" fillId="0" borderId="20" xfId="0" applyFont="1" applyBorder="1" applyAlignment="1">
      <alignment horizontal="center"/>
    </xf>
    <xf numFmtId="0" fontId="7" fillId="6" borderId="5" xfId="0" applyFont="1" applyFill="1" applyBorder="1" applyAlignment="1" applyProtection="1">
      <alignment horizontal="left" vertical="top" wrapText="1"/>
      <protection locked="0"/>
    </xf>
    <xf numFmtId="0" fontId="7" fillId="6" borderId="6" xfId="0" applyFont="1" applyFill="1" applyBorder="1" applyAlignment="1">
      <alignment horizontal="left" vertical="center" wrapText="1"/>
    </xf>
    <xf numFmtId="0" fontId="8" fillId="0" borderId="6" xfId="0" applyFont="1" applyBorder="1" applyAlignment="1" applyProtection="1">
      <alignment horizontal="center" vertical="center"/>
      <protection locked="0"/>
    </xf>
    <xf numFmtId="0" fontId="8" fillId="0" borderId="6"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8" fillId="0" borderId="6" xfId="0" applyFont="1" applyBorder="1" applyAlignment="1" applyProtection="1">
      <alignment horizontal="center" vertical="center" wrapText="1"/>
      <protection locked="0"/>
    </xf>
    <xf numFmtId="0" fontId="7" fillId="2" borderId="24" xfId="0" applyFont="1" applyFill="1" applyBorder="1" applyAlignment="1">
      <alignment horizontal="left" vertical="top" wrapText="1"/>
    </xf>
    <xf numFmtId="0" fontId="7" fillId="2" borderId="16"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18" xfId="0" applyFont="1" applyFill="1" applyBorder="1" applyAlignment="1">
      <alignment horizontal="center"/>
    </xf>
    <xf numFmtId="0" fontId="10" fillId="0" borderId="0" xfId="0" applyFont="1"/>
    <xf numFmtId="0" fontId="7" fillId="0" borderId="0" xfId="0" applyFont="1" applyAlignment="1" applyProtection="1">
      <alignment horizontal="right"/>
      <protection locked="0"/>
    </xf>
    <xf numFmtId="0" fontId="8" fillId="0" borderId="0" xfId="0" applyFont="1" applyAlignment="1" applyProtection="1">
      <alignment horizontal="center" wrapText="1"/>
      <protection locked="0"/>
    </xf>
    <xf numFmtId="0" fontId="3" fillId="6" borderId="6" xfId="0" applyFont="1" applyFill="1" applyBorder="1" applyAlignment="1">
      <alignment horizontal="center" vertical="center"/>
    </xf>
    <xf numFmtId="0" fontId="8" fillId="2" borderId="6"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center" vertical="center" wrapText="1"/>
      <protection locked="0"/>
    </xf>
    <xf numFmtId="0" fontId="8" fillId="6" borderId="6" xfId="0" applyFont="1" applyFill="1" applyBorder="1" applyAlignment="1">
      <alignment horizontal="left" vertical="center" wrapText="1"/>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0" fontId="8" fillId="0" borderId="6" xfId="0" applyFont="1" applyBorder="1" applyAlignment="1">
      <alignment horizontal="left" vertical="center" wrapText="1"/>
    </xf>
    <xf numFmtId="0" fontId="8" fillId="2" borderId="5" xfId="0" applyFont="1" applyFill="1" applyBorder="1" applyAlignment="1" applyProtection="1">
      <alignment horizontal="left" vertical="center" wrapText="1"/>
      <protection locked="0"/>
    </xf>
    <xf numFmtId="0" fontId="3" fillId="6" borderId="20" xfId="0" applyFont="1" applyFill="1" applyBorder="1" applyAlignment="1">
      <alignment horizontal="center"/>
    </xf>
    <xf numFmtId="0" fontId="12" fillId="0" borderId="0" xfId="0" applyFont="1"/>
    <xf numFmtId="0" fontId="13" fillId="0" borderId="0" xfId="0" applyFont="1"/>
    <xf numFmtId="0" fontId="7" fillId="2" borderId="6" xfId="0" applyFont="1" applyFill="1" applyBorder="1" applyAlignment="1">
      <alignment horizontal="center" vertical="center" wrapText="1"/>
    </xf>
    <xf numFmtId="0" fontId="7" fillId="2" borderId="20" xfId="0" applyFont="1" applyFill="1" applyBorder="1" applyAlignment="1">
      <alignment horizontal="center" vertical="center"/>
    </xf>
    <xf numFmtId="0" fontId="8" fillId="0" borderId="20" xfId="0" applyFont="1" applyBorder="1" applyAlignment="1">
      <alignment horizontal="center" vertical="center"/>
    </xf>
    <xf numFmtId="0" fontId="14" fillId="0" borderId="0" xfId="0" applyFont="1"/>
    <xf numFmtId="0" fontId="7" fillId="0" borderId="0" xfId="0" applyFont="1" applyAlignment="1">
      <alignment horizontal="right" wrapText="1"/>
    </xf>
    <xf numFmtId="0" fontId="8" fillId="0" borderId="0" xfId="0" applyFont="1"/>
    <xf numFmtId="0" fontId="8" fillId="0" borderId="0" xfId="0" applyFont="1" applyAlignment="1">
      <alignment horizontal="center" vertical="center"/>
    </xf>
    <xf numFmtId="0" fontId="7" fillId="0" borderId="0" xfId="0" applyFont="1" applyAlignment="1">
      <alignment wrapText="1"/>
    </xf>
    <xf numFmtId="0" fontId="8" fillId="0" borderId="0" xfId="0" applyFont="1" applyAlignment="1">
      <alignment wrapText="1"/>
    </xf>
    <xf numFmtId="0" fontId="7" fillId="0" borderId="13" xfId="0" applyFont="1" applyBorder="1" applyAlignment="1">
      <alignment horizontal="center" wrapText="1"/>
    </xf>
    <xf numFmtId="0" fontId="7" fillId="0" borderId="13" xfId="0" applyFont="1" applyBorder="1" applyAlignment="1">
      <alignment horizontal="center"/>
    </xf>
    <xf numFmtId="0" fontId="7" fillId="2" borderId="23" xfId="0" applyFont="1" applyFill="1" applyBorder="1" applyAlignment="1" applyProtection="1">
      <alignment horizontal="left" vertical="center" wrapText="1"/>
      <protection locked="0"/>
    </xf>
    <xf numFmtId="0" fontId="7" fillId="2" borderId="26" xfId="0" applyFont="1" applyFill="1" applyBorder="1" applyAlignment="1" applyProtection="1">
      <alignment horizontal="center" vertical="center" wrapText="1"/>
      <protection locked="0"/>
    </xf>
    <xf numFmtId="0" fontId="7" fillId="2" borderId="26" xfId="0" applyFont="1" applyFill="1" applyBorder="1" applyAlignment="1" applyProtection="1">
      <alignment horizontal="left" vertical="center" wrapText="1"/>
      <protection locked="0"/>
    </xf>
    <xf numFmtId="0" fontId="7" fillId="2" borderId="2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6" xfId="0" applyFont="1" applyFill="1" applyBorder="1" applyAlignment="1" applyProtection="1">
      <alignment horizontal="left" vertical="center" wrapText="1"/>
      <protection locked="0"/>
    </xf>
    <xf numFmtId="0" fontId="7" fillId="2" borderId="6" xfId="0" applyFont="1" applyFill="1" applyBorder="1" applyAlignment="1">
      <alignment horizontal="center" vertical="center"/>
    </xf>
    <xf numFmtId="0" fontId="8" fillId="7" borderId="6" xfId="0" applyFont="1" applyFill="1" applyBorder="1" applyAlignment="1" applyProtection="1">
      <alignment horizontal="center" vertical="center" wrapText="1"/>
      <protection locked="0"/>
    </xf>
    <xf numFmtId="0" fontId="7" fillId="7" borderId="20" xfId="0" applyFont="1" applyFill="1" applyBorder="1" applyAlignment="1">
      <alignment horizontal="center" vertical="center"/>
    </xf>
    <xf numFmtId="0" fontId="8" fillId="7" borderId="5" xfId="0" applyFont="1" applyFill="1" applyBorder="1" applyAlignment="1" applyProtection="1">
      <alignment horizontal="left" vertical="center" wrapText="1"/>
      <protection locked="0"/>
    </xf>
    <xf numFmtId="0" fontId="8" fillId="2" borderId="20"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16" xfId="0" applyFont="1" applyFill="1" applyBorder="1" applyAlignment="1">
      <alignment vertical="top"/>
    </xf>
    <xf numFmtId="0" fontId="7" fillId="2" borderId="16" xfId="0" applyFont="1" applyFill="1" applyBorder="1" applyAlignment="1">
      <alignment horizontal="left" vertical="top" wrapText="1"/>
    </xf>
    <xf numFmtId="0" fontId="9" fillId="0" borderId="0" xfId="0" applyFont="1" applyAlignment="1">
      <alignment horizontal="right"/>
    </xf>
    <xf numFmtId="0" fontId="9" fillId="0" borderId="13" xfId="0" applyFont="1" applyBorder="1" applyAlignment="1">
      <alignment horizontal="center"/>
    </xf>
    <xf numFmtId="0" fontId="9" fillId="6" borderId="7" xfId="0" applyFont="1" applyFill="1" applyBorder="1" applyAlignment="1">
      <alignment vertical="center"/>
    </xf>
    <xf numFmtId="0" fontId="9" fillId="6" borderId="19" xfId="0" applyFont="1" applyFill="1" applyBorder="1"/>
    <xf numFmtId="0" fontId="9" fillId="6" borderId="19" xfId="0" applyFont="1" applyFill="1" applyBorder="1" applyAlignment="1">
      <alignment horizontal="center"/>
    </xf>
    <xf numFmtId="0" fontId="9" fillId="6" borderId="8" xfId="0" applyFont="1" applyFill="1" applyBorder="1"/>
    <xf numFmtId="0" fontId="9" fillId="0" borderId="0" xfId="0" applyFont="1"/>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center" vertical="center" wrapText="1"/>
      <protection locked="0"/>
    </xf>
    <xf numFmtId="0" fontId="8" fillId="0" borderId="4" xfId="0" applyFont="1" applyBorder="1" applyAlignment="1" applyProtection="1">
      <alignment horizontal="left" vertical="center" wrapText="1"/>
      <protection locked="0"/>
    </xf>
    <xf numFmtId="0" fontId="3" fillId="0" borderId="22" xfId="0" applyFont="1" applyBorder="1"/>
    <xf numFmtId="0" fontId="3" fillId="0" borderId="20" xfId="0" applyFont="1" applyBorder="1"/>
    <xf numFmtId="44" fontId="8" fillId="0" borderId="6" xfId="1" applyFont="1" applyFill="1" applyBorder="1" applyAlignment="1" applyProtection="1">
      <alignment horizontal="center" vertical="center" wrapText="1"/>
      <protection locked="0"/>
    </xf>
    <xf numFmtId="44" fontId="8" fillId="0" borderId="6" xfId="1" applyFont="1" applyFill="1" applyBorder="1" applyAlignment="1" applyProtection="1">
      <alignment horizontal="left" vertical="center" wrapText="1"/>
      <protection locked="0"/>
    </xf>
    <xf numFmtId="0" fontId="8" fillId="0" borderId="6" xfId="1" applyNumberFormat="1" applyFont="1" applyFill="1" applyBorder="1" applyAlignment="1" applyProtection="1">
      <alignment horizontal="left" vertical="center" wrapText="1"/>
      <protection locked="0"/>
    </xf>
    <xf numFmtId="0" fontId="8" fillId="0" borderId="4" xfId="0" applyFont="1" applyBorder="1" applyAlignment="1" applyProtection="1">
      <alignment horizontal="center" vertical="center"/>
      <protection locked="0"/>
    </xf>
    <xf numFmtId="0" fontId="7" fillId="6" borderId="21" xfId="0" applyFont="1" applyFill="1" applyBorder="1" applyAlignment="1" applyProtection="1">
      <alignment horizontal="left" vertical="top" wrapText="1"/>
      <protection locked="0"/>
    </xf>
    <xf numFmtId="0" fontId="3" fillId="6" borderId="13" xfId="0" applyFont="1" applyFill="1" applyBorder="1"/>
    <xf numFmtId="0" fontId="9" fillId="6" borderId="13" xfId="0" applyFont="1" applyFill="1" applyBorder="1" applyAlignment="1">
      <alignment horizontal="center" vertical="center"/>
    </xf>
    <xf numFmtId="0" fontId="9" fillId="6" borderId="14" xfId="0" applyFont="1" applyFill="1" applyBorder="1"/>
    <xf numFmtId="0" fontId="15" fillId="0" borderId="0" xfId="0" applyFont="1" applyAlignment="1">
      <alignment horizontal="left" vertical="center"/>
    </xf>
    <xf numFmtId="0" fontId="15" fillId="0" borderId="0" xfId="0" applyFont="1" applyAlignment="1" applyProtection="1">
      <alignment horizontal="left" wrapText="1"/>
      <protection locked="0"/>
    </xf>
    <xf numFmtId="0" fontId="11" fillId="0" borderId="0" xfId="0" applyFont="1"/>
    <xf numFmtId="0" fontId="16" fillId="0" borderId="0" xfId="0" applyFont="1" applyAlignment="1">
      <alignment horizontal="left" vertical="center"/>
    </xf>
    <xf numFmtId="0" fontId="15" fillId="2" borderId="2" xfId="0" applyFont="1" applyFill="1" applyBorder="1" applyAlignment="1">
      <alignment horizontal="left" vertical="center" wrapText="1"/>
    </xf>
    <xf numFmtId="0" fontId="15" fillId="0" borderId="0" xfId="0" applyFont="1" applyAlignment="1">
      <alignment horizontal="left" vertical="center" wrapText="1"/>
    </xf>
    <xf numFmtId="0" fontId="15" fillId="0" borderId="2" xfId="0" applyFont="1" applyBorder="1" applyAlignment="1">
      <alignment horizontal="left" vertical="center" wrapText="1"/>
    </xf>
    <xf numFmtId="0" fontId="17" fillId="2" borderId="0" xfId="0" applyFont="1" applyFill="1" applyAlignment="1">
      <alignment horizontal="left" vertical="center" wrapText="1"/>
    </xf>
    <xf numFmtId="0" fontId="18" fillId="2" borderId="0" xfId="0" applyFont="1" applyFill="1" applyAlignment="1">
      <alignment horizontal="left" vertical="center" wrapText="1"/>
    </xf>
    <xf numFmtId="0" fontId="15" fillId="5" borderId="0" xfId="0" applyFont="1" applyFill="1" applyAlignment="1">
      <alignment horizontal="left" vertical="center" wrapText="1"/>
    </xf>
    <xf numFmtId="0" fontId="8" fillId="0" borderId="0" xfId="0" applyFont="1" applyAlignment="1">
      <alignment horizontal="left" vertical="center"/>
    </xf>
    <xf numFmtId="0" fontId="8" fillId="2" borderId="2" xfId="0" applyFont="1" applyFill="1" applyBorder="1" applyAlignment="1">
      <alignment horizontal="left" vertical="center"/>
    </xf>
    <xf numFmtId="0" fontId="8" fillId="0" borderId="2" xfId="0" applyFont="1" applyBorder="1" applyAlignment="1">
      <alignment horizontal="left" vertical="center"/>
    </xf>
    <xf numFmtId="0" fontId="13" fillId="2" borderId="0" xfId="0" applyFont="1" applyFill="1"/>
    <xf numFmtId="0" fontId="11" fillId="2" borderId="0" xfId="0" applyFont="1" applyFill="1"/>
    <xf numFmtId="0" fontId="11" fillId="5" borderId="0" xfId="0" applyFont="1" applyFill="1"/>
    <xf numFmtId="0" fontId="19" fillId="0" borderId="0" xfId="0" applyFont="1" applyAlignment="1">
      <alignment horizontal="left"/>
    </xf>
    <xf numFmtId="0" fontId="19" fillId="2" borderId="2" xfId="0" applyFont="1" applyFill="1" applyBorder="1" applyAlignment="1">
      <alignment horizontal="left"/>
    </xf>
    <xf numFmtId="0" fontId="20" fillId="2" borderId="0" xfId="0" applyFont="1" applyFill="1"/>
    <xf numFmtId="0" fontId="19" fillId="0" borderId="0" xfId="0" applyFont="1"/>
    <xf numFmtId="1" fontId="19" fillId="2" borderId="2" xfId="0" applyNumberFormat="1" applyFont="1" applyFill="1" applyBorder="1" applyAlignment="1">
      <alignment horizontal="left"/>
    </xf>
    <xf numFmtId="1" fontId="20" fillId="2" borderId="0" xfId="0" applyNumberFormat="1" applyFont="1" applyFill="1"/>
    <xf numFmtId="0" fontId="7" fillId="0" borderId="0" xfId="0" applyFont="1" applyAlignment="1">
      <alignment horizontal="left" vertical="center"/>
    </xf>
    <xf numFmtId="0" fontId="7" fillId="2" borderId="2" xfId="0" applyFont="1" applyFill="1" applyBorder="1" applyAlignment="1">
      <alignment horizontal="left" vertical="center"/>
    </xf>
    <xf numFmtId="0" fontId="21" fillId="2" borderId="0" xfId="0" applyFont="1" applyFill="1"/>
    <xf numFmtId="0" fontId="11" fillId="3" borderId="0" xfId="0" applyFont="1" applyFill="1" applyAlignment="1">
      <alignment horizontal="left" vertical="center"/>
    </xf>
    <xf numFmtId="0" fontId="11" fillId="3" borderId="0" xfId="0" applyFont="1" applyFill="1"/>
    <xf numFmtId="164" fontId="11" fillId="3" borderId="0" xfId="2" applyNumberFormat="1" applyFont="1" applyFill="1" applyProtection="1"/>
    <xf numFmtId="0" fontId="22" fillId="0" borderId="0" xfId="0" applyFont="1"/>
    <xf numFmtId="0" fontId="3" fillId="0" borderId="0" xfId="0" applyFont="1" applyAlignment="1">
      <alignment wrapText="1"/>
    </xf>
    <xf numFmtId="0" fontId="19" fillId="0" borderId="0" xfId="0" applyFont="1" applyAlignment="1">
      <alignment horizontal="left" vertical="center"/>
    </xf>
    <xf numFmtId="0" fontId="19" fillId="0" borderId="2" xfId="0" applyFont="1" applyBorder="1" applyAlignment="1">
      <alignment horizontal="left" vertical="center"/>
    </xf>
    <xf numFmtId="0" fontId="19" fillId="2" borderId="0" xfId="0" applyFont="1" applyFill="1"/>
    <xf numFmtId="0" fontId="16" fillId="2" borderId="0" xfId="0" applyFont="1" applyFill="1"/>
    <xf numFmtId="0" fontId="16" fillId="0" borderId="2" xfId="0" applyFont="1" applyBorder="1" applyAlignment="1">
      <alignment horizontal="left" vertical="center"/>
    </xf>
    <xf numFmtId="0" fontId="16" fillId="4" borderId="0" xfId="0" applyFont="1" applyFill="1"/>
    <xf numFmtId="0" fontId="16" fillId="0" borderId="0" xfId="0" applyFont="1"/>
    <xf numFmtId="0" fontId="26" fillId="0" borderId="0" xfId="3" applyFont="1" applyProtection="1">
      <protection locked="0"/>
    </xf>
    <xf numFmtId="0" fontId="7" fillId="0" borderId="0" xfId="3" applyFont="1" applyAlignment="1" applyProtection="1">
      <alignment horizontal="right" wrapText="1"/>
      <protection locked="0"/>
    </xf>
    <xf numFmtId="0" fontId="7" fillId="0" borderId="0" xfId="3" applyFont="1" applyAlignment="1">
      <alignment horizontal="center" wrapText="1"/>
    </xf>
    <xf numFmtId="0" fontId="7" fillId="0" borderId="6" xfId="3" applyFont="1" applyBorder="1" applyAlignment="1" applyProtection="1">
      <alignment horizontal="center" vertical="center" wrapText="1"/>
      <protection locked="0"/>
    </xf>
    <xf numFmtId="0" fontId="7" fillId="0" borderId="6" xfId="3" applyFont="1" applyBorder="1" applyAlignment="1" applyProtection="1">
      <alignment horizontal="center" vertical="center"/>
      <protection locked="0"/>
    </xf>
    <xf numFmtId="0" fontId="28" fillId="0" borderId="0" xfId="3" applyFont="1" applyProtection="1">
      <protection locked="0"/>
    </xf>
    <xf numFmtId="0" fontId="8" fillId="8" borderId="6" xfId="3" applyFont="1" applyFill="1" applyBorder="1" applyAlignment="1">
      <alignment horizontal="center" vertical="center" wrapText="1"/>
    </xf>
    <xf numFmtId="0" fontId="7" fillId="8" borderId="6" xfId="3" applyFont="1" applyFill="1" applyBorder="1" applyAlignment="1">
      <alignment horizontal="center" vertical="center"/>
    </xf>
    <xf numFmtId="0" fontId="8" fillId="8" borderId="6" xfId="3" applyFont="1" applyFill="1" applyBorder="1" applyAlignment="1">
      <alignment wrapText="1"/>
    </xf>
    <xf numFmtId="0" fontId="7" fillId="8" borderId="6" xfId="3" applyFont="1" applyFill="1" applyBorder="1" applyAlignment="1">
      <alignment vertical="center"/>
    </xf>
    <xf numFmtId="0" fontId="8" fillId="0" borderId="6" xfId="3" applyFont="1" applyBorder="1" applyAlignment="1" applyProtection="1">
      <alignment horizontal="left" vertical="center" wrapText="1"/>
      <protection locked="0"/>
    </xf>
    <xf numFmtId="0" fontId="8" fillId="0" borderId="6" xfId="3" applyFont="1" applyBorder="1" applyAlignment="1" applyProtection="1">
      <alignment horizontal="center" vertical="center" wrapText="1"/>
      <protection locked="0"/>
    </xf>
    <xf numFmtId="0" fontId="8" fillId="0" borderId="6" xfId="3" applyFont="1" applyBorder="1" applyAlignment="1" applyProtection="1">
      <alignment horizontal="center" vertical="center"/>
      <protection locked="0"/>
    </xf>
    <xf numFmtId="0" fontId="8" fillId="0" borderId="6" xfId="3" applyFont="1" applyBorder="1" applyAlignment="1" applyProtection="1">
      <alignment vertical="center" wrapText="1"/>
      <protection locked="0"/>
    </xf>
    <xf numFmtId="0" fontId="8" fillId="0" borderId="6" xfId="3" applyFont="1" applyBorder="1" applyAlignment="1" applyProtection="1">
      <alignment vertical="center"/>
      <protection locked="0"/>
    </xf>
    <xf numFmtId="0" fontId="7" fillId="8" borderId="6" xfId="3" applyFont="1" applyFill="1" applyBorder="1" applyAlignment="1">
      <alignment horizontal="justify" vertical="center" wrapText="1"/>
    </xf>
    <xf numFmtId="0" fontId="7" fillId="9" borderId="6" xfId="3" applyFont="1" applyFill="1" applyBorder="1" applyAlignment="1">
      <alignment horizontal="center" vertical="center"/>
    </xf>
    <xf numFmtId="0" fontId="13" fillId="0" borderId="0" xfId="3" applyFont="1"/>
    <xf numFmtId="0" fontId="7" fillId="8" borderId="4" xfId="3" applyFont="1" applyFill="1" applyBorder="1" applyAlignment="1">
      <alignment horizontal="left" vertical="top" wrapText="1"/>
    </xf>
    <xf numFmtId="0" fontId="11" fillId="8" borderId="4" xfId="3" applyFont="1" applyFill="1" applyBorder="1"/>
    <xf numFmtId="0" fontId="11" fillId="8" borderId="4" xfId="3" applyFont="1" applyFill="1" applyBorder="1" applyAlignment="1">
      <alignment horizontal="center" vertical="center"/>
    </xf>
    <xf numFmtId="0" fontId="11" fillId="8" borderId="4" xfId="3" applyFont="1" applyFill="1" applyBorder="1" applyAlignment="1">
      <alignment wrapText="1"/>
    </xf>
    <xf numFmtId="0" fontId="29" fillId="0" borderId="0" xfId="3" applyFont="1"/>
    <xf numFmtId="0" fontId="26" fillId="0" borderId="0" xfId="3" applyFont="1"/>
    <xf numFmtId="0" fontId="26" fillId="0" borderId="0" xfId="3" applyFont="1" applyAlignment="1">
      <alignment horizontal="center" vertical="center"/>
    </xf>
    <xf numFmtId="0" fontId="26" fillId="0" borderId="0" xfId="3" applyFont="1" applyAlignment="1">
      <alignment wrapText="1"/>
    </xf>
    <xf numFmtId="0" fontId="29" fillId="0" borderId="0" xfId="4" applyFont="1"/>
    <xf numFmtId="0" fontId="26" fillId="0" borderId="0" xfId="3" applyFont="1" applyAlignment="1" applyProtection="1">
      <alignment horizontal="center" vertical="center"/>
      <protection locked="0"/>
    </xf>
    <xf numFmtId="0" fontId="26" fillId="0" borderId="0" xfId="3" applyFont="1" applyAlignment="1" applyProtection="1">
      <alignment wrapText="1"/>
      <protection locked="0"/>
    </xf>
    <xf numFmtId="0" fontId="7" fillId="8" borderId="6" xfId="3" applyFont="1" applyFill="1" applyBorder="1" applyAlignment="1">
      <alignment wrapText="1"/>
    </xf>
    <xf numFmtId="0" fontId="28" fillId="0" borderId="0" xfId="3" applyFont="1"/>
    <xf numFmtId="0" fontId="3" fillId="0" borderId="6" xfId="3" applyFont="1" applyBorder="1" applyAlignment="1" applyProtection="1">
      <alignment vertical="center" wrapText="1"/>
      <protection locked="0"/>
    </xf>
    <xf numFmtId="0" fontId="33" fillId="0" borderId="6" xfId="3" applyFont="1" applyBorder="1" applyAlignment="1" applyProtection="1">
      <alignment vertical="center"/>
      <protection locked="0"/>
    </xf>
    <xf numFmtId="0" fontId="33" fillId="0" borderId="6" xfId="3" applyFont="1" applyBorder="1" applyAlignment="1" applyProtection="1">
      <alignment vertical="center" wrapText="1"/>
      <protection locked="0"/>
    </xf>
    <xf numFmtId="0" fontId="13" fillId="0" borderId="0" xfId="3" applyFont="1" applyProtection="1">
      <protection locked="0"/>
    </xf>
    <xf numFmtId="0" fontId="7" fillId="9" borderId="6" xfId="3" applyFont="1" applyFill="1" applyBorder="1" applyAlignment="1">
      <alignment horizontal="left" vertical="center" wrapText="1"/>
    </xf>
    <xf numFmtId="0" fontId="8" fillId="9" borderId="6" xfId="3" applyFont="1" applyFill="1" applyBorder="1" applyAlignment="1">
      <alignment horizontal="center" vertical="center" wrapText="1"/>
    </xf>
    <xf numFmtId="0" fontId="33" fillId="9" borderId="6" xfId="3" applyFont="1" applyFill="1" applyBorder="1" applyAlignment="1">
      <alignment wrapText="1"/>
    </xf>
    <xf numFmtId="0" fontId="8" fillId="0" borderId="6" xfId="3" applyFont="1" applyBorder="1" applyAlignment="1" applyProtection="1">
      <alignment horizontal="justify" vertical="center" wrapText="1"/>
      <protection locked="0"/>
    </xf>
    <xf numFmtId="0" fontId="8" fillId="0" borderId="6" xfId="3" applyFont="1" applyBorder="1" applyAlignment="1">
      <alignment vertical="center" wrapText="1"/>
    </xf>
    <xf numFmtId="0" fontId="34" fillId="0" borderId="0" xfId="3" applyFont="1" applyProtection="1">
      <protection locked="0"/>
    </xf>
    <xf numFmtId="0" fontId="13" fillId="0" borderId="0" xfId="3" applyFont="1" applyAlignment="1">
      <alignment wrapText="1"/>
    </xf>
    <xf numFmtId="43" fontId="8" fillId="0" borderId="6" xfId="5" applyFont="1" applyFill="1" applyBorder="1" applyAlignment="1" applyProtection="1">
      <alignment vertical="center" wrapText="1"/>
      <protection locked="0"/>
    </xf>
    <xf numFmtId="0" fontId="7" fillId="9" borderId="6" xfId="3" applyFont="1" applyFill="1" applyBorder="1" applyAlignment="1">
      <alignment horizontal="justify" vertical="center" wrapText="1"/>
    </xf>
    <xf numFmtId="0" fontId="8" fillId="9" borderId="6" xfId="3" applyFont="1" applyFill="1" applyBorder="1" applyAlignment="1">
      <alignment vertical="center" wrapText="1"/>
    </xf>
    <xf numFmtId="0" fontId="3" fillId="9" borderId="6" xfId="3" applyFont="1" applyFill="1" applyBorder="1" applyAlignment="1">
      <alignment vertical="center" wrapText="1"/>
    </xf>
    <xf numFmtId="0" fontId="7" fillId="9" borderId="6" xfId="3" applyFont="1" applyFill="1" applyBorder="1" applyAlignment="1">
      <alignment vertical="center"/>
    </xf>
    <xf numFmtId="0" fontId="3" fillId="0" borderId="6" xfId="3" applyFont="1" applyBorder="1" applyAlignment="1">
      <alignment vertical="center" wrapText="1"/>
    </xf>
    <xf numFmtId="0" fontId="35" fillId="0" borderId="6" xfId="3" applyFont="1" applyBorder="1" applyAlignment="1" applyProtection="1">
      <alignment vertical="center"/>
      <protection locked="0"/>
    </xf>
    <xf numFmtId="0" fontId="8" fillId="9" borderId="6" xfId="3" applyFont="1" applyFill="1" applyBorder="1" applyAlignment="1" applyProtection="1">
      <alignment vertical="center" wrapText="1"/>
      <protection locked="0"/>
    </xf>
    <xf numFmtId="0" fontId="8" fillId="9" borderId="6" xfId="3" applyFont="1" applyFill="1" applyBorder="1" applyAlignment="1" applyProtection="1">
      <alignment horizontal="center" vertical="center" wrapText="1"/>
      <protection locked="0"/>
    </xf>
    <xf numFmtId="0" fontId="7" fillId="9" borderId="6" xfId="3" applyFont="1" applyFill="1" applyBorder="1" applyAlignment="1" applyProtection="1">
      <alignment horizontal="center" vertical="center"/>
      <protection locked="0"/>
    </xf>
    <xf numFmtId="0" fontId="8" fillId="9" borderId="6" xfId="3" applyFont="1" applyFill="1" applyBorder="1" applyAlignment="1" applyProtection="1">
      <alignment wrapText="1"/>
      <protection locked="0"/>
    </xf>
    <xf numFmtId="0" fontId="7" fillId="8" borderId="6" xfId="3" applyFont="1" applyFill="1" applyBorder="1" applyProtection="1">
      <protection locked="0"/>
    </xf>
    <xf numFmtId="0" fontId="7" fillId="8" borderId="6" xfId="3" applyFont="1" applyFill="1" applyBorder="1" applyAlignment="1">
      <alignment horizontal="left" vertical="top" wrapText="1"/>
    </xf>
    <xf numFmtId="0" fontId="36" fillId="8" borderId="6" xfId="3" applyFont="1" applyFill="1" applyBorder="1" applyAlignment="1">
      <alignment horizontal="center" vertical="center" wrapText="1"/>
    </xf>
    <xf numFmtId="0" fontId="11" fillId="8" borderId="6" xfId="3" applyFont="1" applyFill="1" applyBorder="1" applyAlignment="1">
      <alignment horizontal="center" vertical="center"/>
    </xf>
    <xf numFmtId="0" fontId="11" fillId="8" borderId="6" xfId="3" applyFont="1" applyFill="1" applyBorder="1" applyAlignment="1">
      <alignment wrapText="1"/>
    </xf>
    <xf numFmtId="0" fontId="7" fillId="8" borderId="6" xfId="3" applyFont="1" applyFill="1" applyBorder="1"/>
    <xf numFmtId="0" fontId="37" fillId="0" borderId="29" xfId="3" applyFont="1" applyBorder="1" applyAlignment="1">
      <alignment horizontal="left"/>
    </xf>
    <xf numFmtId="0" fontId="26" fillId="0" borderId="29" xfId="3" applyFont="1" applyBorder="1"/>
    <xf numFmtId="0" fontId="26" fillId="0" borderId="29" xfId="3" applyFont="1" applyBorder="1" applyAlignment="1">
      <alignment horizontal="center" vertical="center"/>
    </xf>
    <xf numFmtId="0" fontId="26" fillId="0" borderId="29" xfId="3" applyFont="1" applyBorder="1" applyAlignment="1">
      <alignment wrapText="1"/>
    </xf>
    <xf numFmtId="0" fontId="8" fillId="0" borderId="6" xfId="3" applyFont="1" applyBorder="1" applyProtection="1">
      <protection locked="0"/>
    </xf>
    <xf numFmtId="0" fontId="8" fillId="9" borderId="6" xfId="3" applyFont="1" applyFill="1" applyBorder="1" applyAlignment="1" applyProtection="1">
      <alignment horizontal="center" vertical="center"/>
      <protection locked="0"/>
    </xf>
    <xf numFmtId="0" fontId="33" fillId="9" borderId="6" xfId="3" applyFont="1" applyFill="1" applyBorder="1" applyAlignment="1" applyProtection="1">
      <alignment vertical="center" wrapText="1"/>
      <protection locked="0"/>
    </xf>
    <xf numFmtId="0" fontId="33" fillId="9" borderId="6" xfId="3" applyFont="1" applyFill="1" applyBorder="1" applyAlignment="1" applyProtection="1">
      <alignment vertical="center"/>
      <protection locked="0"/>
    </xf>
    <xf numFmtId="0" fontId="11" fillId="8" borderId="6" xfId="3" applyFont="1" applyFill="1" applyBorder="1" applyAlignment="1">
      <alignment horizontal="justify" vertical="center" wrapText="1"/>
    </xf>
    <xf numFmtId="0" fontId="39" fillId="8" borderId="6" xfId="3" applyFont="1" applyFill="1" applyBorder="1" applyAlignment="1">
      <alignment horizontal="center" vertical="center" wrapText="1"/>
    </xf>
    <xf numFmtId="0" fontId="13" fillId="8" borderId="6" xfId="3" applyFont="1" applyFill="1" applyBorder="1" applyAlignment="1">
      <alignment wrapText="1"/>
    </xf>
    <xf numFmtId="0" fontId="37" fillId="0" borderId="0" xfId="3" applyFont="1" applyAlignment="1">
      <alignment horizontal="left"/>
    </xf>
    <xf numFmtId="0" fontId="7" fillId="0" borderId="1" xfId="3" applyFont="1" applyBorder="1" applyAlignment="1">
      <alignment horizontal="center" wrapText="1"/>
    </xf>
    <xf numFmtId="0" fontId="8" fillId="7" borderId="6" xfId="3" applyFont="1" applyFill="1" applyBorder="1" applyAlignment="1" applyProtection="1">
      <alignment vertical="center" wrapText="1"/>
      <protection locked="0"/>
    </xf>
    <xf numFmtId="43" fontId="8" fillId="0" borderId="6" xfId="5" applyFont="1" applyFill="1" applyBorder="1" applyAlignment="1" applyProtection="1">
      <alignment vertical="center"/>
      <protection locked="0"/>
    </xf>
    <xf numFmtId="0" fontId="7" fillId="8" borderId="6" xfId="3" applyFont="1" applyFill="1" applyBorder="1" applyAlignment="1">
      <alignment vertical="center" wrapText="1"/>
    </xf>
    <xf numFmtId="0" fontId="3" fillId="8" borderId="6" xfId="3" applyFont="1" applyFill="1" applyBorder="1" applyAlignment="1">
      <alignment vertical="center" wrapText="1"/>
    </xf>
    <xf numFmtId="0" fontId="7" fillId="0" borderId="6" xfId="3" applyFont="1" applyBorder="1" applyAlignment="1">
      <alignment vertical="center"/>
    </xf>
    <xf numFmtId="0" fontId="8" fillId="9" borderId="6" xfId="3" applyFont="1" applyFill="1" applyBorder="1" applyAlignment="1" applyProtection="1">
      <alignment horizontal="left" vertical="center" wrapText="1"/>
      <protection locked="0"/>
    </xf>
    <xf numFmtId="0" fontId="10" fillId="9" borderId="6" xfId="3" applyFont="1" applyFill="1" applyBorder="1" applyAlignment="1" applyProtection="1">
      <alignment vertical="center" wrapText="1"/>
      <protection locked="0"/>
    </xf>
    <xf numFmtId="0" fontId="3" fillId="9" borderId="6" xfId="3" applyFont="1" applyFill="1" applyBorder="1" applyAlignment="1" applyProtection="1">
      <alignment vertical="center" wrapText="1"/>
      <protection locked="0"/>
    </xf>
    <xf numFmtId="0" fontId="30" fillId="0" borderId="30" xfId="3" applyFont="1" applyBorder="1" applyAlignment="1" applyProtection="1">
      <alignment wrapText="1"/>
      <protection locked="0"/>
    </xf>
    <xf numFmtId="0" fontId="30" fillId="0" borderId="0" xfId="3" applyFont="1" applyAlignment="1" applyProtection="1">
      <alignment wrapText="1"/>
      <protection locked="0"/>
    </xf>
    <xf numFmtId="0" fontId="8" fillId="9" borderId="6" xfId="3" applyFont="1" applyFill="1" applyBorder="1" applyAlignment="1" applyProtection="1">
      <alignment vertical="center"/>
      <protection locked="0"/>
    </xf>
    <xf numFmtId="0" fontId="8" fillId="8" borderId="6" xfId="3" applyFont="1" applyFill="1" applyBorder="1" applyAlignment="1">
      <alignment vertical="center" wrapText="1"/>
    </xf>
    <xf numFmtId="0" fontId="8" fillId="9" borderId="6" xfId="3" applyFont="1" applyFill="1" applyBorder="1" applyAlignment="1" applyProtection="1">
      <alignment horizontal="justify" vertical="center" wrapText="1"/>
      <protection locked="0"/>
    </xf>
    <xf numFmtId="0" fontId="33" fillId="9" borderId="6" xfId="3" applyFont="1" applyFill="1" applyBorder="1" applyAlignment="1" applyProtection="1">
      <alignment horizontal="left" vertical="center" wrapText="1"/>
      <protection locked="0"/>
    </xf>
    <xf numFmtId="0" fontId="8" fillId="8" borderId="6" xfId="3" applyFont="1" applyFill="1" applyBorder="1" applyAlignment="1" applyProtection="1">
      <alignment horizontal="center" vertical="center" wrapText="1"/>
      <protection locked="0"/>
    </xf>
    <xf numFmtId="0" fontId="7" fillId="8" borderId="6" xfId="3" applyFont="1" applyFill="1" applyBorder="1" applyAlignment="1" applyProtection="1">
      <alignment horizontal="center" vertical="center"/>
      <protection locked="0"/>
    </xf>
    <xf numFmtId="0" fontId="8" fillId="8" borderId="6" xfId="3" applyFont="1" applyFill="1" applyBorder="1" applyAlignment="1" applyProtection="1">
      <alignment vertical="center" wrapText="1"/>
      <protection locked="0"/>
    </xf>
    <xf numFmtId="0" fontId="3" fillId="8" borderId="6" xfId="3" applyFont="1" applyFill="1" applyBorder="1" applyAlignment="1" applyProtection="1">
      <alignment vertical="center" wrapText="1"/>
      <protection locked="0"/>
    </xf>
    <xf numFmtId="0" fontId="8" fillId="8" borderId="6" xfId="3" applyFont="1" applyFill="1" applyBorder="1" applyAlignment="1" applyProtection="1">
      <alignment vertical="center"/>
      <protection locked="0"/>
    </xf>
    <xf numFmtId="0" fontId="7" fillId="8" borderId="6" xfId="3" applyFont="1" applyFill="1" applyBorder="1" applyAlignment="1">
      <alignment horizontal="justify" vertical="top" wrapText="1"/>
    </xf>
    <xf numFmtId="0" fontId="13" fillId="8" borderId="6" xfId="3" applyFont="1" applyFill="1" applyBorder="1" applyAlignment="1">
      <alignment horizontal="center" vertical="center" wrapText="1"/>
    </xf>
    <xf numFmtId="0" fontId="13" fillId="9" borderId="6" xfId="3" applyFont="1" applyFill="1" applyBorder="1" applyAlignment="1">
      <alignment wrapText="1"/>
    </xf>
    <xf numFmtId="0" fontId="7" fillId="9" borderId="6" xfId="3" applyFont="1" applyFill="1" applyBorder="1"/>
    <xf numFmtId="0" fontId="7" fillId="0" borderId="0" xfId="3" applyFont="1" applyAlignment="1" applyProtection="1">
      <alignment horizontal="left" wrapText="1"/>
      <protection locked="0"/>
    </xf>
    <xf numFmtId="0" fontId="8" fillId="9" borderId="6" xfId="3" applyFont="1" applyFill="1" applyBorder="1" applyAlignment="1">
      <alignment wrapText="1"/>
    </xf>
    <xf numFmtId="0" fontId="11" fillId="9" borderId="6" xfId="3" applyFont="1" applyFill="1" applyBorder="1" applyAlignment="1">
      <alignment vertical="center"/>
    </xf>
    <xf numFmtId="0" fontId="8" fillId="2" borderId="6" xfId="3" applyFont="1" applyFill="1" applyBorder="1" applyAlignment="1" applyProtection="1">
      <alignment horizontal="left" vertical="center" wrapText="1"/>
      <protection locked="0"/>
    </xf>
    <xf numFmtId="0" fontId="8" fillId="2" borderId="6" xfId="3" applyFont="1" applyFill="1" applyBorder="1" applyAlignment="1" applyProtection="1">
      <alignment horizontal="center" vertical="center" wrapText="1"/>
      <protection locked="0"/>
    </xf>
    <xf numFmtId="0" fontId="8" fillId="2" borderId="6" xfId="3" applyFont="1" applyFill="1" applyBorder="1" applyAlignment="1" applyProtection="1">
      <alignment horizontal="center" vertical="center"/>
      <protection locked="0"/>
    </xf>
    <xf numFmtId="43" fontId="10" fillId="2" borderId="6" xfId="5" applyFont="1" applyFill="1" applyBorder="1" applyAlignment="1" applyProtection="1">
      <alignment wrapText="1"/>
      <protection locked="0"/>
    </xf>
    <xf numFmtId="0" fontId="8" fillId="2" borderId="6" xfId="3" applyFont="1" applyFill="1" applyBorder="1" applyAlignment="1" applyProtection="1">
      <alignment wrapText="1"/>
      <protection locked="0"/>
    </xf>
    <xf numFmtId="0" fontId="8" fillId="2" borderId="6" xfId="3" applyFont="1" applyFill="1" applyBorder="1" applyProtection="1">
      <protection locked="0"/>
    </xf>
    <xf numFmtId="0" fontId="8" fillId="0" borderId="6" xfId="3" applyFont="1" applyBorder="1" applyAlignment="1">
      <alignment horizontal="center" vertical="center" wrapText="1"/>
    </xf>
    <xf numFmtId="0" fontId="8" fillId="0" borderId="6" xfId="3" applyFont="1" applyBorder="1"/>
    <xf numFmtId="0" fontId="26" fillId="10" borderId="0" xfId="3" applyFont="1" applyFill="1" applyProtection="1">
      <protection locked="0"/>
    </xf>
    <xf numFmtId="0" fontId="10" fillId="0" borderId="6" xfId="3" applyFont="1" applyBorder="1" applyProtection="1">
      <protection locked="0"/>
    </xf>
    <xf numFmtId="0" fontId="8" fillId="2" borderId="6" xfId="3" applyFont="1" applyFill="1" applyBorder="1" applyAlignment="1">
      <alignment horizontal="center" vertical="center" wrapText="1"/>
    </xf>
    <xf numFmtId="0" fontId="8" fillId="2" borderId="6" xfId="3" applyFont="1" applyFill="1" applyBorder="1" applyAlignment="1">
      <alignment wrapText="1"/>
    </xf>
    <xf numFmtId="0" fontId="8" fillId="2" borderId="6" xfId="3" applyFont="1" applyFill="1" applyBorder="1"/>
    <xf numFmtId="0" fontId="8" fillId="0" borderId="6" xfId="3" applyFont="1" applyBorder="1" applyAlignment="1">
      <alignment horizontal="left" vertical="center" wrapText="1"/>
    </xf>
    <xf numFmtId="0" fontId="8" fillId="0" borderId="6" xfId="3" applyFont="1" applyBorder="1" applyAlignment="1">
      <alignment horizontal="center" vertical="center"/>
    </xf>
    <xf numFmtId="0" fontId="8" fillId="0" borderId="6" xfId="3" applyFont="1" applyBorder="1" applyAlignment="1">
      <alignment wrapText="1"/>
    </xf>
    <xf numFmtId="0" fontId="13" fillId="0" borderId="6" xfId="3" applyFont="1" applyBorder="1" applyAlignment="1">
      <alignment vertical="center"/>
    </xf>
    <xf numFmtId="0" fontId="7" fillId="9" borderId="6" xfId="3" applyFont="1" applyFill="1" applyBorder="1" applyAlignment="1">
      <alignment horizontal="left" vertical="top" wrapText="1"/>
    </xf>
    <xf numFmtId="0" fontId="13" fillId="9" borderId="6" xfId="3" applyFont="1" applyFill="1" applyBorder="1" applyAlignment="1">
      <alignment horizontal="center" vertical="center" wrapText="1"/>
    </xf>
    <xf numFmtId="0" fontId="11" fillId="9" borderId="6" xfId="3" applyFont="1" applyFill="1" applyBorder="1"/>
    <xf numFmtId="0" fontId="26" fillId="0" borderId="0" xfId="3" applyFont="1" applyAlignment="1" applyProtection="1">
      <alignment horizontal="left"/>
      <protection locked="0"/>
    </xf>
    <xf numFmtId="0" fontId="40" fillId="0" borderId="0" xfId="3" applyFont="1" applyProtection="1">
      <protection locked="0"/>
    </xf>
    <xf numFmtId="0" fontId="11" fillId="0" borderId="0" xfId="3" applyFont="1"/>
    <xf numFmtId="0" fontId="11" fillId="9" borderId="6" xfId="3" applyFont="1" applyFill="1" applyBorder="1" applyAlignment="1">
      <alignment wrapText="1"/>
    </xf>
    <xf numFmtId="9" fontId="11" fillId="8" borderId="6" xfId="3" applyNumberFormat="1" applyFont="1" applyFill="1" applyBorder="1" applyAlignment="1">
      <alignment wrapText="1"/>
    </xf>
    <xf numFmtId="0" fontId="11" fillId="8" borderId="6" xfId="3" applyFont="1" applyFill="1" applyBorder="1"/>
    <xf numFmtId="0" fontId="8" fillId="0" borderId="0" xfId="0" applyFont="1" applyAlignment="1">
      <alignment horizontal="left"/>
    </xf>
    <xf numFmtId="0" fontId="8" fillId="0" borderId="6" xfId="0" applyFont="1" applyBorder="1" applyAlignment="1" applyProtection="1">
      <alignment horizontal="right" vertical="center" wrapText="1"/>
      <protection locked="0"/>
    </xf>
    <xf numFmtId="0" fontId="8" fillId="7" borderId="6" xfId="0" applyFont="1" applyFill="1" applyBorder="1" applyAlignment="1">
      <alignment horizontal="center" vertical="center"/>
    </xf>
    <xf numFmtId="0" fontId="8" fillId="7" borderId="6" xfId="0" applyFont="1" applyFill="1" applyBorder="1" applyAlignment="1" applyProtection="1">
      <alignment horizontal="right" vertical="center" wrapText="1"/>
      <protection locked="0"/>
    </xf>
    <xf numFmtId="0" fontId="7" fillId="2" borderId="30" xfId="0" applyFont="1" applyFill="1" applyBorder="1" applyAlignment="1" applyProtection="1">
      <alignment horizontal="left" vertical="center" wrapText="1"/>
      <protection locked="0"/>
    </xf>
    <xf numFmtId="0" fontId="8" fillId="2" borderId="31" xfId="0" applyFont="1" applyFill="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7" fillId="2" borderId="32" xfId="0" applyFont="1" applyFill="1" applyBorder="1" applyAlignment="1">
      <alignment horizontal="left" vertical="top" wrapText="1"/>
    </xf>
    <xf numFmtId="0" fontId="30" fillId="0" borderId="0" xfId="0" applyFont="1" applyAlignment="1">
      <alignment horizontal="left"/>
    </xf>
    <xf numFmtId="0" fontId="41" fillId="0" borderId="0" xfId="0" applyFont="1"/>
    <xf numFmtId="0" fontId="42" fillId="0" borderId="29" xfId="3" applyFont="1" applyBorder="1" applyAlignment="1">
      <alignment horizontal="left"/>
    </xf>
    <xf numFmtId="0" fontId="14" fillId="0" borderId="0" xfId="3" applyFont="1"/>
    <xf numFmtId="0" fontId="14" fillId="0" borderId="0" xfId="4" applyFont="1"/>
    <xf numFmtId="0" fontId="14" fillId="0" borderId="0" xfId="3" applyFont="1" applyAlignment="1">
      <alignment horizontal="right"/>
    </xf>
    <xf numFmtId="0" fontId="14" fillId="0" borderId="0" xfId="0" applyFont="1" applyAlignment="1">
      <alignment horizontal="left"/>
    </xf>
    <xf numFmtId="0" fontId="8" fillId="0" borderId="6" xfId="0" applyFont="1" applyBorder="1" applyAlignment="1">
      <alignment horizontal="right" vertical="center" wrapText="1"/>
    </xf>
    <xf numFmtId="0" fontId="10" fillId="0" borderId="6" xfId="0" applyFont="1" applyBorder="1" applyAlignment="1">
      <alignment horizontal="left" vertical="center" wrapText="1"/>
    </xf>
    <xf numFmtId="0" fontId="43" fillId="0" borderId="0" xfId="0" applyFont="1"/>
    <xf numFmtId="0" fontId="8" fillId="0" borderId="6" xfId="3" applyFont="1" applyBorder="1" applyAlignment="1" applyProtection="1">
      <alignment horizontal="right" vertical="center" wrapText="1"/>
      <protection locked="0"/>
    </xf>
    <xf numFmtId="43" fontId="8" fillId="0" borderId="6" xfId="5" applyFont="1" applyFill="1" applyBorder="1" applyAlignment="1" applyProtection="1">
      <alignment horizontal="center" vertical="center" wrapText="1"/>
      <protection locked="0"/>
    </xf>
    <xf numFmtId="0" fontId="8" fillId="7" borderId="31" xfId="0" applyFont="1" applyFill="1" applyBorder="1" applyAlignment="1" applyProtection="1">
      <alignment horizontal="left" vertical="center" wrapText="1"/>
      <protection locked="0"/>
    </xf>
    <xf numFmtId="0" fontId="8" fillId="0" borderId="31" xfId="0" applyFont="1" applyBorder="1" applyAlignment="1" applyProtection="1">
      <alignment vertical="center" wrapText="1"/>
      <protection locked="0"/>
    </xf>
    <xf numFmtId="0" fontId="8" fillId="0" borderId="20" xfId="0" applyFont="1" applyBorder="1" applyAlignment="1">
      <alignment horizontal="center" vertical="center" wrapText="1"/>
    </xf>
    <xf numFmtId="37" fontId="8" fillId="0" borderId="6" xfId="5" applyNumberFormat="1" applyFont="1" applyFill="1" applyBorder="1" applyAlignment="1" applyProtection="1">
      <alignment horizontal="right" vertical="center" wrapText="1"/>
      <protection locked="0"/>
    </xf>
    <xf numFmtId="43" fontId="8" fillId="0" borderId="6" xfId="5" applyFont="1" applyFill="1" applyBorder="1" applyAlignment="1" applyProtection="1">
      <alignment horizontal="right" vertical="center" wrapText="1"/>
      <protection locked="0"/>
    </xf>
    <xf numFmtId="0" fontId="10" fillId="0" borderId="30" xfId="3" applyFont="1" applyBorder="1" applyAlignment="1" applyProtection="1">
      <alignment vertical="center" wrapText="1"/>
      <protection locked="0"/>
    </xf>
    <xf numFmtId="0" fontId="8" fillId="0" borderId="6" xfId="0" applyFont="1" applyBorder="1" applyAlignment="1">
      <alignment horizontal="right" vertical="center"/>
    </xf>
    <xf numFmtId="0" fontId="3" fillId="6" borderId="6"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6" xfId="3" applyFont="1" applyFill="1" applyBorder="1" applyAlignment="1" applyProtection="1">
      <alignment horizontal="center" vertical="center" wrapText="1"/>
      <protection locked="0"/>
    </xf>
    <xf numFmtId="0" fontId="3" fillId="0" borderId="0" xfId="0" applyFont="1" applyFill="1"/>
    <xf numFmtId="0" fontId="8" fillId="0" borderId="26" xfId="0" applyFont="1" applyFill="1" applyBorder="1" applyAlignment="1" applyProtection="1">
      <alignment horizontal="center" vertical="center" wrapText="1"/>
      <protection locked="0"/>
    </xf>
    <xf numFmtId="0" fontId="8" fillId="0" borderId="26" xfId="0" applyFont="1" applyFill="1" applyBorder="1" applyAlignment="1">
      <alignment horizontal="center" vertical="center" wrapText="1"/>
    </xf>
    <xf numFmtId="0" fontId="8" fillId="0" borderId="26" xfId="0" applyFont="1" applyFill="1" applyBorder="1" applyAlignment="1" applyProtection="1">
      <alignment horizontal="left" vertical="center" wrapText="1"/>
      <protection locked="0"/>
    </xf>
    <xf numFmtId="0" fontId="8" fillId="0" borderId="30" xfId="0" applyFont="1" applyFill="1" applyBorder="1" applyAlignment="1" applyProtection="1">
      <alignment horizontal="left" vertical="center" wrapText="1"/>
      <protection locked="0"/>
    </xf>
    <xf numFmtId="0" fontId="8" fillId="0" borderId="22" xfId="0" applyFont="1" applyFill="1" applyBorder="1" applyAlignment="1">
      <alignment horizontal="center" vertical="center"/>
    </xf>
    <xf numFmtId="0" fontId="7" fillId="2" borderId="17" xfId="0" applyFont="1" applyFill="1" applyBorder="1" applyAlignment="1">
      <alignment horizontal="center" vertical="center"/>
    </xf>
    <xf numFmtId="0" fontId="8" fillId="0" borderId="6" xfId="3" applyFont="1" applyBorder="1" applyAlignment="1" applyProtection="1">
      <alignment horizontal="center"/>
      <protection locked="0"/>
    </xf>
    <xf numFmtId="0" fontId="31" fillId="0" borderId="4" xfId="3" applyFont="1" applyBorder="1" applyAlignment="1" applyProtection="1">
      <alignment horizontal="center" wrapText="1"/>
      <protection locked="0"/>
    </xf>
    <xf numFmtId="0" fontId="8" fillId="0" borderId="6" xfId="0" applyFont="1" applyBorder="1" applyAlignment="1" applyProtection="1">
      <alignment vertical="center" wrapText="1"/>
      <protection locked="0"/>
    </xf>
    <xf numFmtId="0" fontId="8" fillId="0" borderId="23"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center" vertical="center" wrapText="1"/>
      <protection locked="0"/>
    </xf>
    <xf numFmtId="0" fontId="33" fillId="0" borderId="6" xfId="3" applyFont="1" applyFill="1" applyBorder="1" applyAlignment="1" applyProtection="1">
      <alignment vertical="center" wrapText="1"/>
      <protection locked="0"/>
    </xf>
    <xf numFmtId="0" fontId="8" fillId="0" borderId="6" xfId="3" applyFont="1" applyFill="1" applyBorder="1" applyAlignment="1" applyProtection="1">
      <alignment vertical="center" wrapText="1"/>
      <protection locked="0"/>
    </xf>
    <xf numFmtId="0" fontId="8" fillId="0" borderId="5" xfId="0" applyFont="1" applyFill="1" applyBorder="1" applyAlignment="1" applyProtection="1">
      <alignment horizontal="left" vertical="center" wrapText="1"/>
      <protection locked="0"/>
    </xf>
    <xf numFmtId="0" fontId="8" fillId="0" borderId="6" xfId="3" applyFont="1" applyFill="1" applyBorder="1" applyAlignment="1" applyProtection="1">
      <alignment horizontal="justify" vertical="center" wrapText="1"/>
      <protection locked="0"/>
    </xf>
    <xf numFmtId="0" fontId="8" fillId="0" borderId="6" xfId="3" applyFont="1" applyFill="1" applyBorder="1" applyAlignment="1" applyProtection="1">
      <alignment horizontal="center" vertical="center"/>
      <protection locked="0"/>
    </xf>
    <xf numFmtId="0" fontId="3" fillId="0" borderId="6" xfId="3" applyFont="1" applyFill="1" applyBorder="1" applyAlignment="1" applyProtection="1">
      <alignment vertical="center" wrapText="1"/>
      <protection locked="0"/>
    </xf>
    <xf numFmtId="0" fontId="33" fillId="0" borderId="6" xfId="3" applyFont="1" applyFill="1" applyBorder="1" applyAlignment="1" applyProtection="1">
      <alignment vertical="center"/>
      <protection locked="0"/>
    </xf>
    <xf numFmtId="0" fontId="4" fillId="0" borderId="0" xfId="0" applyFont="1" applyAlignment="1">
      <alignment horizontal="center" wrapText="1"/>
    </xf>
    <xf numFmtId="0" fontId="6" fillId="0" borderId="0" xfId="0" applyFont="1" applyAlignment="1">
      <alignment horizontal="center" vertical="center" wrapText="1"/>
    </xf>
    <xf numFmtId="0" fontId="45"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16" fillId="0" borderId="0" xfId="0" applyFont="1" applyAlignment="1" applyProtection="1">
      <alignment horizontal="center" wrapText="1"/>
      <protection locked="0"/>
    </xf>
    <xf numFmtId="0" fontId="9" fillId="0" borderId="0" xfId="0" applyFont="1" applyAlignment="1">
      <alignment horizontal="center"/>
    </xf>
    <xf numFmtId="0" fontId="9" fillId="0" borderId="1" xfId="0" applyFont="1" applyBorder="1" applyAlignment="1">
      <alignment horizontal="center"/>
    </xf>
    <xf numFmtId="0" fontId="9" fillId="0" borderId="10" xfId="0" applyFont="1" applyBorder="1" applyAlignment="1">
      <alignment horizontal="center"/>
    </xf>
    <xf numFmtId="0" fontId="9" fillId="0" borderId="10" xfId="0" applyFont="1" applyBorder="1" applyAlignment="1">
      <alignment horizontal="center" wrapText="1"/>
    </xf>
    <xf numFmtId="0" fontId="9" fillId="0" borderId="13" xfId="0" applyFont="1" applyBorder="1" applyAlignment="1">
      <alignment horizontal="center" wrapText="1"/>
    </xf>
    <xf numFmtId="0" fontId="9" fillId="0" borderId="28" xfId="0" applyFont="1" applyBorder="1" applyAlignment="1">
      <alignment horizontal="center"/>
    </xf>
    <xf numFmtId="0" fontId="9" fillId="0" borderId="24" xfId="0" applyFont="1" applyBorder="1" applyAlignment="1">
      <alignment horizontal="center"/>
    </xf>
    <xf numFmtId="0" fontId="9" fillId="0" borderId="9" xfId="0" applyFont="1" applyBorder="1" applyAlignment="1">
      <alignment horizontal="center"/>
    </xf>
    <xf numFmtId="0" fontId="9" fillId="0" borderId="12" xfId="0" applyFont="1" applyBorder="1" applyAlignment="1">
      <alignment horizontal="center"/>
    </xf>
    <xf numFmtId="0" fontId="9" fillId="0" borderId="15" xfId="0" applyFont="1" applyBorder="1" applyAlignment="1">
      <alignment horizontal="center"/>
    </xf>
    <xf numFmtId="0" fontId="9" fillId="0" borderId="16"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31" fillId="0" borderId="15" xfId="0" applyFont="1" applyBorder="1" applyAlignment="1">
      <alignment horizontal="center" wrapText="1"/>
    </xf>
    <xf numFmtId="0" fontId="31" fillId="0" borderId="16" xfId="0" applyFont="1" applyBorder="1" applyAlignment="1">
      <alignment horizontal="center" wrapText="1"/>
    </xf>
    <xf numFmtId="0" fontId="7" fillId="0" borderId="0" xfId="0" applyFont="1" applyAlignment="1">
      <alignment horizontal="center" wrapText="1"/>
    </xf>
    <xf numFmtId="0" fontId="7" fillId="0" borderId="1" xfId="0" applyFont="1" applyBorder="1" applyAlignment="1">
      <alignment horizontal="center" wrapText="1"/>
    </xf>
    <xf numFmtId="0" fontId="7" fillId="0" borderId="25" xfId="0" applyFont="1" applyBorder="1" applyAlignment="1">
      <alignment horizontal="center"/>
    </xf>
    <xf numFmtId="0" fontId="8" fillId="0" borderId="21" xfId="0" applyFont="1" applyBorder="1"/>
    <xf numFmtId="0" fontId="7" fillId="0" borderId="10" xfId="0" applyFont="1" applyBorder="1" applyAlignment="1">
      <alignment horizontal="center"/>
    </xf>
    <xf numFmtId="0" fontId="7" fillId="0" borderId="13" xfId="0" applyFont="1" applyBorder="1" applyAlignment="1">
      <alignment horizontal="center"/>
    </xf>
    <xf numFmtId="0" fontId="7" fillId="0" borderId="10" xfId="0" applyFont="1" applyBorder="1" applyAlignment="1">
      <alignment horizontal="center" vertical="center"/>
    </xf>
    <xf numFmtId="0" fontId="7" fillId="0" borderId="10" xfId="0" applyFont="1" applyBorder="1" applyAlignment="1">
      <alignment horizontal="center" wrapText="1"/>
    </xf>
    <xf numFmtId="0" fontId="7" fillId="0" borderId="13" xfId="0" applyFont="1" applyBorder="1" applyAlignment="1">
      <alignment horizontal="center" wrapText="1"/>
    </xf>
    <xf numFmtId="0" fontId="31" fillId="0" borderId="10" xfId="0" applyFont="1" applyBorder="1" applyAlignment="1">
      <alignment horizontal="center" wrapText="1"/>
    </xf>
    <xf numFmtId="0" fontId="10" fillId="0" borderId="13" xfId="0" applyFont="1" applyBorder="1" applyAlignment="1">
      <alignment horizontal="center" wrapText="1"/>
    </xf>
    <xf numFmtId="0" fontId="7" fillId="0" borderId="11" xfId="0" applyFont="1" applyBorder="1" applyAlignment="1">
      <alignment horizontal="center"/>
    </xf>
    <xf numFmtId="0" fontId="8" fillId="0" borderId="14" xfId="0" applyFont="1" applyBorder="1" applyAlignment="1">
      <alignment horizontal="center"/>
    </xf>
    <xf numFmtId="0" fontId="7" fillId="0" borderId="15" xfId="0" applyFont="1" applyBorder="1" applyAlignment="1">
      <alignment horizontal="center" wrapText="1"/>
    </xf>
    <xf numFmtId="0" fontId="7" fillId="0" borderId="16" xfId="0" applyFont="1" applyBorder="1" applyAlignment="1">
      <alignment horizontal="center" wrapText="1"/>
    </xf>
    <xf numFmtId="0" fontId="7" fillId="0" borderId="0" xfId="0" applyFont="1" applyAlignment="1" applyProtection="1">
      <alignment horizontal="center" wrapText="1"/>
      <protection locked="0"/>
    </xf>
    <xf numFmtId="0" fontId="7" fillId="0" borderId="1" xfId="0" applyFont="1" applyBorder="1" applyAlignment="1" applyProtection="1">
      <alignment horizontal="center" wrapText="1"/>
      <protection locked="0"/>
    </xf>
    <xf numFmtId="0" fontId="7" fillId="0" borderId="25" xfId="0" applyFont="1" applyBorder="1" applyAlignment="1" applyProtection="1">
      <alignment horizontal="center"/>
      <protection locked="0"/>
    </xf>
    <xf numFmtId="0" fontId="8" fillId="0" borderId="21" xfId="0" applyFont="1" applyBorder="1" applyProtection="1">
      <protection locked="0"/>
    </xf>
    <xf numFmtId="0" fontId="7" fillId="0" borderId="10"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10" xfId="0" applyFont="1" applyBorder="1" applyAlignment="1" applyProtection="1">
      <alignment horizontal="center" vertical="center"/>
      <protection locked="0"/>
    </xf>
    <xf numFmtId="0" fontId="7" fillId="0" borderId="10" xfId="0" applyFont="1" applyBorder="1" applyAlignment="1" applyProtection="1">
      <alignment horizontal="center" wrapText="1"/>
      <protection locked="0"/>
    </xf>
    <xf numFmtId="0" fontId="7" fillId="0" borderId="13" xfId="0" applyFont="1" applyBorder="1" applyAlignment="1" applyProtection="1">
      <alignment horizontal="center" wrapText="1"/>
      <protection locked="0"/>
    </xf>
    <xf numFmtId="0" fontId="8" fillId="0" borderId="13" xfId="0" applyFont="1" applyBorder="1" applyAlignment="1" applyProtection="1">
      <alignment horizontal="center" wrapText="1"/>
      <protection locked="0"/>
    </xf>
    <xf numFmtId="0" fontId="7" fillId="0" borderId="11" xfId="0" applyFont="1" applyBorder="1" applyAlignment="1" applyProtection="1">
      <alignment horizontal="center"/>
      <protection locked="0"/>
    </xf>
    <xf numFmtId="0" fontId="8" fillId="0" borderId="14" xfId="0" applyFont="1" applyBorder="1" applyAlignment="1" applyProtection="1">
      <alignment horizontal="center"/>
      <protection locked="0"/>
    </xf>
    <xf numFmtId="0" fontId="31" fillId="0" borderId="15" xfId="0" applyFont="1" applyBorder="1" applyAlignment="1" applyProtection="1">
      <alignment horizontal="center" wrapText="1"/>
      <protection locked="0"/>
    </xf>
    <xf numFmtId="0" fontId="31" fillId="0" borderId="16" xfId="0" applyFont="1" applyBorder="1" applyAlignment="1" applyProtection="1">
      <alignment horizontal="center" wrapText="1"/>
      <protection locked="0"/>
    </xf>
    <xf numFmtId="0" fontId="7" fillId="0" borderId="0" xfId="3" applyFont="1" applyAlignment="1" applyProtection="1">
      <alignment horizontal="center" wrapText="1"/>
      <protection locked="0"/>
    </xf>
    <xf numFmtId="0" fontId="7" fillId="0" borderId="1" xfId="3" applyFont="1" applyBorder="1" applyAlignment="1">
      <alignment horizontal="center" wrapText="1"/>
    </xf>
    <xf numFmtId="0" fontId="7" fillId="0" borderId="6" xfId="3" applyFont="1" applyBorder="1" applyAlignment="1" applyProtection="1">
      <alignment horizontal="center"/>
      <protection locked="0"/>
    </xf>
    <xf numFmtId="0" fontId="8" fillId="0" borderId="6" xfId="3" applyFont="1" applyBorder="1" applyProtection="1">
      <protection locked="0"/>
    </xf>
    <xf numFmtId="0" fontId="7" fillId="0" borderId="6" xfId="3" applyFont="1" applyBorder="1" applyAlignment="1" applyProtection="1">
      <alignment horizontal="center" vertical="center"/>
      <protection locked="0"/>
    </xf>
    <xf numFmtId="0" fontId="7" fillId="0" borderId="6" xfId="3" applyFont="1" applyBorder="1" applyAlignment="1" applyProtection="1">
      <alignment horizontal="center" wrapText="1"/>
      <protection locked="0"/>
    </xf>
    <xf numFmtId="0" fontId="8" fillId="0" borderId="6" xfId="3" applyFont="1" applyBorder="1" applyAlignment="1" applyProtection="1">
      <alignment horizontal="center" wrapText="1"/>
      <protection locked="0"/>
    </xf>
    <xf numFmtId="0" fontId="8" fillId="0" borderId="6" xfId="3" applyFont="1" applyBorder="1" applyAlignment="1" applyProtection="1">
      <alignment horizontal="center"/>
      <protection locked="0"/>
    </xf>
    <xf numFmtId="0" fontId="31" fillId="0" borderId="27" xfId="3" applyFont="1" applyBorder="1" applyAlignment="1" applyProtection="1">
      <alignment horizontal="center" wrapText="1"/>
      <protection locked="0"/>
    </xf>
    <xf numFmtId="0" fontId="31" fillId="0" borderId="4" xfId="3" applyFont="1" applyBorder="1" applyAlignment="1" applyProtection="1">
      <alignment horizontal="center" wrapText="1"/>
      <protection locked="0"/>
    </xf>
    <xf numFmtId="0" fontId="38" fillId="0" borderId="0" xfId="3" applyFont="1" applyAlignment="1" applyProtection="1">
      <alignment horizontal="center" wrapText="1"/>
      <protection locked="0"/>
    </xf>
    <xf numFmtId="0" fontId="7" fillId="0" borderId="6" xfId="3" applyFont="1" applyBorder="1" applyAlignment="1">
      <alignment horizontal="left"/>
    </xf>
    <xf numFmtId="0" fontId="8" fillId="0" borderId="6" xfId="3" applyFont="1" applyBorder="1" applyAlignment="1">
      <alignment horizontal="left"/>
    </xf>
    <xf numFmtId="0" fontId="7" fillId="0" borderId="6" xfId="3" applyFont="1" applyBorder="1" applyAlignment="1">
      <alignment horizontal="center"/>
    </xf>
    <xf numFmtId="0" fontId="7" fillId="0" borderId="6" xfId="3" applyFont="1" applyBorder="1" applyAlignment="1">
      <alignment horizontal="center" wrapText="1"/>
    </xf>
    <xf numFmtId="0" fontId="8" fillId="0" borderId="6" xfId="3" applyFont="1" applyBorder="1" applyAlignment="1">
      <alignment horizontal="center" wrapText="1"/>
    </xf>
    <xf numFmtId="0" fontId="8" fillId="0" borderId="6" xfId="3" applyFont="1" applyBorder="1" applyAlignment="1">
      <alignment horizontal="center"/>
    </xf>
    <xf numFmtId="0" fontId="31" fillId="0" borderId="27" xfId="3" applyFont="1" applyBorder="1" applyAlignment="1">
      <alignment horizontal="center" wrapText="1"/>
    </xf>
    <xf numFmtId="0" fontId="31" fillId="0" borderId="4" xfId="3" applyFont="1" applyBorder="1" applyAlignment="1">
      <alignment horizontal="center" wrapText="1"/>
    </xf>
  </cellXfs>
  <cellStyles count="7">
    <cellStyle name="Comma 2" xfId="5" xr:uid="{DCA1D677-B8CB-4DE5-8FA2-99E76A42BC8A}"/>
    <cellStyle name="Currency" xfId="1" builtinId="4"/>
    <cellStyle name="Normal" xfId="0" builtinId="0"/>
    <cellStyle name="Normal 2" xfId="3" xr:uid="{E91A51AD-3E54-4E0D-AEC8-ACFB15BDBCE7}"/>
    <cellStyle name="Normal 2 2" xfId="6" xr:uid="{0A581A22-2A56-4D17-82E1-899A1697E4E0}"/>
    <cellStyle name="Normal 3" xfId="4" xr:uid="{11D0E61E-72EF-4B69-8E0E-0423BB9B63A2}"/>
    <cellStyle name="Percent" xfId="2" builtinId="5"/>
  </cellStyles>
  <dxfs count="2">
    <dxf>
      <fill>
        <patternFill>
          <bgColor rgb="FFFFFF00"/>
        </patternFill>
      </fill>
    </dxf>
    <dxf>
      <fill>
        <patternFill patternType="none">
          <bgColor auto="1"/>
        </patternFill>
      </fill>
    </dxf>
  </dxfs>
  <tableStyles count="0" defaultTableStyle="TableStyleMedium2" defaultPivotStyle="PivotStyleLight16"/>
  <colors>
    <mruColors>
      <color rgb="FF009644"/>
      <color rgb="FFCC99FF"/>
      <color rgb="FF9933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104775</xdr:colOff>
      <xdr:row>3</xdr:row>
      <xdr:rowOff>57150</xdr:rowOff>
    </xdr:from>
    <xdr:to>
      <xdr:col>10</xdr:col>
      <xdr:colOff>257175</xdr:colOff>
      <xdr:row>11</xdr:row>
      <xdr:rowOff>38100</xdr:rowOff>
    </xdr:to>
    <xdr:pic>
      <xdr:nvPicPr>
        <xdr:cNvPr id="4" name="Picture 3" descr="Large Rectangle Shape DCF DV Program Logo">
          <a:extLst>
            <a:ext uri="{FF2B5EF4-FFF2-40B4-BE49-F238E27FC236}">
              <a16:creationId xmlns:a16="http://schemas.microsoft.com/office/drawing/2014/main" id="{4994DA6D-F6BA-46FE-9C91-E25214C101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2525" y="628650"/>
          <a:ext cx="5715000"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533401</xdr:colOff>
      <xdr:row>0</xdr:row>
      <xdr:rowOff>19050</xdr:rowOff>
    </xdr:from>
    <xdr:to>
      <xdr:col>1</xdr:col>
      <xdr:colOff>3867151</xdr:colOff>
      <xdr:row>1</xdr:row>
      <xdr:rowOff>4750</xdr:rowOff>
    </xdr:to>
    <xdr:pic>
      <xdr:nvPicPr>
        <xdr:cNvPr id="4" name="Picture 3" descr="Large Rectangle Shape DCF DV Program Logo">
          <a:extLst>
            <a:ext uri="{FF2B5EF4-FFF2-40B4-BE49-F238E27FC236}">
              <a16:creationId xmlns:a16="http://schemas.microsoft.com/office/drawing/2014/main" id="{61C20B76-7FB2-47DB-A7BD-BD368A36E0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1" y="19050"/>
          <a:ext cx="4933950" cy="1346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2171701</xdr:colOff>
      <xdr:row>0</xdr:row>
      <xdr:rowOff>0</xdr:rowOff>
    </xdr:from>
    <xdr:to>
      <xdr:col>6</xdr:col>
      <xdr:colOff>160793</xdr:colOff>
      <xdr:row>0</xdr:row>
      <xdr:rowOff>1173701</xdr:rowOff>
    </xdr:to>
    <xdr:pic>
      <xdr:nvPicPr>
        <xdr:cNvPr id="4" name="Picture 3" descr="Large Rectangle Shape DCF DV Program Logo">
          <a:extLst>
            <a:ext uri="{FF2B5EF4-FFF2-40B4-BE49-F238E27FC236}">
              <a16:creationId xmlns:a16="http://schemas.microsoft.com/office/drawing/2014/main" id="{A07DDEF1-6586-47CC-96A2-A86CCAFB44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1" y="0"/>
          <a:ext cx="4257674" cy="1172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2619375</xdr:colOff>
      <xdr:row>0</xdr:row>
      <xdr:rowOff>0</xdr:rowOff>
    </xdr:to>
    <xdr:pic>
      <xdr:nvPicPr>
        <xdr:cNvPr id="2" name="Picture 1" descr="LOGO">
          <a:extLst>
            <a:ext uri="{FF2B5EF4-FFF2-40B4-BE49-F238E27FC236}">
              <a16:creationId xmlns:a16="http://schemas.microsoft.com/office/drawing/2014/main" id="{E70A5B3B-0FEB-4E91-B721-312DFAD0A7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2333625</xdr:colOff>
      <xdr:row>0</xdr:row>
      <xdr:rowOff>0</xdr:rowOff>
    </xdr:to>
    <xdr:pic>
      <xdr:nvPicPr>
        <xdr:cNvPr id="3" name="Picture 2" descr="LOGO">
          <a:extLst>
            <a:ext uri="{FF2B5EF4-FFF2-40B4-BE49-F238E27FC236}">
              <a16:creationId xmlns:a16="http://schemas.microsoft.com/office/drawing/2014/main" id="{D0E87121-842D-4D3F-A16C-7E8CD2B2FB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33362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2619375</xdr:colOff>
      <xdr:row>0</xdr:row>
      <xdr:rowOff>0</xdr:rowOff>
    </xdr:to>
    <xdr:pic>
      <xdr:nvPicPr>
        <xdr:cNvPr id="4" name="Picture 3" descr="LOGO">
          <a:extLst>
            <a:ext uri="{FF2B5EF4-FFF2-40B4-BE49-F238E27FC236}">
              <a16:creationId xmlns:a16="http://schemas.microsoft.com/office/drawing/2014/main" id="{8CE23B21-952A-4EA4-AE91-B3938B6677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2619375</xdr:colOff>
      <xdr:row>0</xdr:row>
      <xdr:rowOff>0</xdr:rowOff>
    </xdr:to>
    <xdr:pic>
      <xdr:nvPicPr>
        <xdr:cNvPr id="2" name="Picture 1" descr="LOGO">
          <a:extLst>
            <a:ext uri="{FF2B5EF4-FFF2-40B4-BE49-F238E27FC236}">
              <a16:creationId xmlns:a16="http://schemas.microsoft.com/office/drawing/2014/main" id="{3FB14498-AF55-4D14-AFBD-98E2059AE62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2333625</xdr:colOff>
      <xdr:row>0</xdr:row>
      <xdr:rowOff>0</xdr:rowOff>
    </xdr:to>
    <xdr:pic>
      <xdr:nvPicPr>
        <xdr:cNvPr id="3" name="Picture 2" descr="LOGO">
          <a:extLst>
            <a:ext uri="{FF2B5EF4-FFF2-40B4-BE49-F238E27FC236}">
              <a16:creationId xmlns:a16="http://schemas.microsoft.com/office/drawing/2014/main" id="{9006C931-4AAB-47D9-8F87-778163EC83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33362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2619375</xdr:colOff>
      <xdr:row>0</xdr:row>
      <xdr:rowOff>0</xdr:rowOff>
    </xdr:to>
    <xdr:pic>
      <xdr:nvPicPr>
        <xdr:cNvPr id="4" name="Picture 3" descr="LOGO">
          <a:extLst>
            <a:ext uri="{FF2B5EF4-FFF2-40B4-BE49-F238E27FC236}">
              <a16:creationId xmlns:a16="http://schemas.microsoft.com/office/drawing/2014/main" id="{7CE47AC2-A545-4460-9DFE-A57D4EDFF1D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2333625</xdr:colOff>
      <xdr:row>0</xdr:row>
      <xdr:rowOff>0</xdr:rowOff>
    </xdr:to>
    <xdr:pic>
      <xdr:nvPicPr>
        <xdr:cNvPr id="5" name="Picture 4" descr="LOGO">
          <a:extLst>
            <a:ext uri="{FF2B5EF4-FFF2-40B4-BE49-F238E27FC236}">
              <a16:creationId xmlns:a16="http://schemas.microsoft.com/office/drawing/2014/main" id="{C3856003-4CD1-4997-B170-6CC9537316C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33362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2619375</xdr:colOff>
      <xdr:row>0</xdr:row>
      <xdr:rowOff>0</xdr:rowOff>
    </xdr:to>
    <xdr:pic>
      <xdr:nvPicPr>
        <xdr:cNvPr id="6" name="Picture 5" descr="LOGO">
          <a:extLst>
            <a:ext uri="{FF2B5EF4-FFF2-40B4-BE49-F238E27FC236}">
              <a16:creationId xmlns:a16="http://schemas.microsoft.com/office/drawing/2014/main" id="{20AE5AD1-DE50-4DC5-9566-2075C0AC8B7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2619375</xdr:colOff>
      <xdr:row>0</xdr:row>
      <xdr:rowOff>0</xdr:rowOff>
    </xdr:to>
    <xdr:pic>
      <xdr:nvPicPr>
        <xdr:cNvPr id="2" name="Picture 1" descr="LOGO">
          <a:extLst>
            <a:ext uri="{FF2B5EF4-FFF2-40B4-BE49-F238E27FC236}">
              <a16:creationId xmlns:a16="http://schemas.microsoft.com/office/drawing/2014/main" id="{3B961ECD-7C1F-48DB-966E-0417B4EF59D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2333625</xdr:colOff>
      <xdr:row>0</xdr:row>
      <xdr:rowOff>0</xdr:rowOff>
    </xdr:to>
    <xdr:pic>
      <xdr:nvPicPr>
        <xdr:cNvPr id="3" name="Picture 2" descr="LOGO">
          <a:extLst>
            <a:ext uri="{FF2B5EF4-FFF2-40B4-BE49-F238E27FC236}">
              <a16:creationId xmlns:a16="http://schemas.microsoft.com/office/drawing/2014/main" id="{2947EACD-836A-4492-8C89-861C9AD423C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33362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2619375</xdr:colOff>
      <xdr:row>0</xdr:row>
      <xdr:rowOff>0</xdr:rowOff>
    </xdr:to>
    <xdr:pic>
      <xdr:nvPicPr>
        <xdr:cNvPr id="4" name="Picture 3" descr="LOGO">
          <a:extLst>
            <a:ext uri="{FF2B5EF4-FFF2-40B4-BE49-F238E27FC236}">
              <a16:creationId xmlns:a16="http://schemas.microsoft.com/office/drawing/2014/main" id="{BD7322F8-6AF3-4F74-B279-F33283AD8E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2333625</xdr:colOff>
      <xdr:row>0</xdr:row>
      <xdr:rowOff>0</xdr:rowOff>
    </xdr:to>
    <xdr:pic>
      <xdr:nvPicPr>
        <xdr:cNvPr id="5" name="Picture 4" descr="LOGO">
          <a:extLst>
            <a:ext uri="{FF2B5EF4-FFF2-40B4-BE49-F238E27FC236}">
              <a16:creationId xmlns:a16="http://schemas.microsoft.com/office/drawing/2014/main" id="{6690E8E9-4BF8-470F-8E2A-21E69D58D97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33362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2619375</xdr:colOff>
      <xdr:row>0</xdr:row>
      <xdr:rowOff>0</xdr:rowOff>
    </xdr:to>
    <xdr:pic>
      <xdr:nvPicPr>
        <xdr:cNvPr id="6" name="Picture 5" descr="LOGO">
          <a:extLst>
            <a:ext uri="{FF2B5EF4-FFF2-40B4-BE49-F238E27FC236}">
              <a16:creationId xmlns:a16="http://schemas.microsoft.com/office/drawing/2014/main" id="{C742D017-641E-427F-A368-F6EC0A37509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2619375</xdr:colOff>
      <xdr:row>0</xdr:row>
      <xdr:rowOff>0</xdr:rowOff>
    </xdr:to>
    <xdr:pic>
      <xdr:nvPicPr>
        <xdr:cNvPr id="2" name="Picture 1" descr="LOGO">
          <a:extLst>
            <a:ext uri="{FF2B5EF4-FFF2-40B4-BE49-F238E27FC236}">
              <a16:creationId xmlns:a16="http://schemas.microsoft.com/office/drawing/2014/main" id="{E8636D10-5F2C-44B5-8E99-AE87925587F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2333625</xdr:colOff>
      <xdr:row>0</xdr:row>
      <xdr:rowOff>0</xdr:rowOff>
    </xdr:to>
    <xdr:pic>
      <xdr:nvPicPr>
        <xdr:cNvPr id="3" name="Picture 2" descr="LOGO">
          <a:extLst>
            <a:ext uri="{FF2B5EF4-FFF2-40B4-BE49-F238E27FC236}">
              <a16:creationId xmlns:a16="http://schemas.microsoft.com/office/drawing/2014/main" id="{3291F0C0-389B-487C-9057-BD69871FDF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33362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2619375</xdr:colOff>
      <xdr:row>0</xdr:row>
      <xdr:rowOff>0</xdr:rowOff>
    </xdr:to>
    <xdr:pic>
      <xdr:nvPicPr>
        <xdr:cNvPr id="4" name="Picture 3" descr="LOGO">
          <a:extLst>
            <a:ext uri="{FF2B5EF4-FFF2-40B4-BE49-F238E27FC236}">
              <a16:creationId xmlns:a16="http://schemas.microsoft.com/office/drawing/2014/main" id="{B6D5EC51-436A-44F0-971F-5F7E516FF7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2333625</xdr:colOff>
      <xdr:row>0</xdr:row>
      <xdr:rowOff>0</xdr:rowOff>
    </xdr:to>
    <xdr:pic>
      <xdr:nvPicPr>
        <xdr:cNvPr id="5" name="Picture 4" descr="LOGO">
          <a:extLst>
            <a:ext uri="{FF2B5EF4-FFF2-40B4-BE49-F238E27FC236}">
              <a16:creationId xmlns:a16="http://schemas.microsoft.com/office/drawing/2014/main" id="{5F3FEC05-F1D8-40BB-BC6B-931EEAAB904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333625" cy="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2619375</xdr:colOff>
      <xdr:row>0</xdr:row>
      <xdr:rowOff>0</xdr:rowOff>
    </xdr:to>
    <xdr:pic>
      <xdr:nvPicPr>
        <xdr:cNvPr id="2" name="Picture 1" descr="LOGO">
          <a:extLst>
            <a:ext uri="{FF2B5EF4-FFF2-40B4-BE49-F238E27FC236}">
              <a16:creationId xmlns:a16="http://schemas.microsoft.com/office/drawing/2014/main" id="{1248008D-5681-48F3-A3B3-5C76560995C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2333625</xdr:colOff>
      <xdr:row>0</xdr:row>
      <xdr:rowOff>0</xdr:rowOff>
    </xdr:to>
    <xdr:pic>
      <xdr:nvPicPr>
        <xdr:cNvPr id="3" name="Picture 2" descr="LOGO">
          <a:extLst>
            <a:ext uri="{FF2B5EF4-FFF2-40B4-BE49-F238E27FC236}">
              <a16:creationId xmlns:a16="http://schemas.microsoft.com/office/drawing/2014/main" id="{763B704F-F5D3-4D81-8A1B-006F2A114C7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33362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2619375</xdr:colOff>
      <xdr:row>0</xdr:row>
      <xdr:rowOff>0</xdr:rowOff>
    </xdr:to>
    <xdr:pic>
      <xdr:nvPicPr>
        <xdr:cNvPr id="4" name="Picture 3" descr="LOGO">
          <a:extLst>
            <a:ext uri="{FF2B5EF4-FFF2-40B4-BE49-F238E27FC236}">
              <a16:creationId xmlns:a16="http://schemas.microsoft.com/office/drawing/2014/main" id="{B0D78FF6-6ED3-4BF7-8039-C3D77CBF11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2333625</xdr:colOff>
      <xdr:row>0</xdr:row>
      <xdr:rowOff>0</xdr:rowOff>
    </xdr:to>
    <xdr:pic>
      <xdr:nvPicPr>
        <xdr:cNvPr id="5" name="Picture 4" descr="LOGO">
          <a:extLst>
            <a:ext uri="{FF2B5EF4-FFF2-40B4-BE49-F238E27FC236}">
              <a16:creationId xmlns:a16="http://schemas.microsoft.com/office/drawing/2014/main" id="{631719BB-45A4-4F3E-BC58-7B65E791A1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333625" cy="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2619375</xdr:colOff>
      <xdr:row>0</xdr:row>
      <xdr:rowOff>0</xdr:rowOff>
    </xdr:to>
    <xdr:pic>
      <xdr:nvPicPr>
        <xdr:cNvPr id="2" name="Picture 1" descr="LOGO">
          <a:extLst>
            <a:ext uri="{FF2B5EF4-FFF2-40B4-BE49-F238E27FC236}">
              <a16:creationId xmlns:a16="http://schemas.microsoft.com/office/drawing/2014/main" id="{0365ACBE-3774-4CDD-A0DD-7CF1A4680E2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2333625</xdr:colOff>
      <xdr:row>0</xdr:row>
      <xdr:rowOff>0</xdr:rowOff>
    </xdr:to>
    <xdr:pic>
      <xdr:nvPicPr>
        <xdr:cNvPr id="3" name="Picture 2" descr="LOGO">
          <a:extLst>
            <a:ext uri="{FF2B5EF4-FFF2-40B4-BE49-F238E27FC236}">
              <a16:creationId xmlns:a16="http://schemas.microsoft.com/office/drawing/2014/main" id="{27274903-AAE5-435C-8C35-C1CE97715D4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33362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2619375</xdr:colOff>
      <xdr:row>0</xdr:row>
      <xdr:rowOff>0</xdr:rowOff>
    </xdr:to>
    <xdr:pic>
      <xdr:nvPicPr>
        <xdr:cNvPr id="4" name="Picture 3" descr="LOGO">
          <a:extLst>
            <a:ext uri="{FF2B5EF4-FFF2-40B4-BE49-F238E27FC236}">
              <a16:creationId xmlns:a16="http://schemas.microsoft.com/office/drawing/2014/main" id="{1CA6E241-F5C5-49F0-9668-D3E8996D93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2333625</xdr:colOff>
      <xdr:row>0</xdr:row>
      <xdr:rowOff>0</xdr:rowOff>
    </xdr:to>
    <xdr:pic>
      <xdr:nvPicPr>
        <xdr:cNvPr id="5" name="Picture 4" descr="LOGO">
          <a:extLst>
            <a:ext uri="{FF2B5EF4-FFF2-40B4-BE49-F238E27FC236}">
              <a16:creationId xmlns:a16="http://schemas.microsoft.com/office/drawing/2014/main" id="{8544338A-AFF2-4783-B84A-60BF57344DA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333625" cy="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HQFILESERV\DV_Services\DV_Quality\2022-23\FY%2022-23%20DV%20Contract%20Monitoring%20Files%20&amp;%20Information\4-%20FY%2022-23%20Monitoring%20Tools%20and%20Templates\1-%20FY%2022-23%20CENTER%20Monitoring\8-%20Program%20Tools\FY%2022-23%20Adult%20Outreach%20Service%20File%20Checklist.xlsx?0A4DF6D4" TargetMode="External"/><Relationship Id="rId1" Type="http://schemas.openxmlformats.org/officeDocument/2006/relationships/externalLinkPath" Target="file:///\\0A4DF6D4\FY%2022-23%20Adult%20Outreach%20Service%20File%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Formulas "/>
      <sheetName val="Lists"/>
    </sheetNames>
    <sheetDataSet>
      <sheetData sheetId="0" refreshError="1"/>
      <sheetData sheetId="1" refreshError="1"/>
      <sheetData sheetId="2">
        <row r="1">
          <cell r="A1" t="str">
            <v>Abuse Counseling and Treatment, Inc. (ACT)</v>
          </cell>
          <cell r="E1" t="str">
            <v>Attempt</v>
          </cell>
        </row>
        <row r="2">
          <cell r="A2" t="str">
            <v>Aid to Victims of Domestic Abuse, Inc. (AVDA)</v>
          </cell>
          <cell r="E2" t="str">
            <v>Yes</v>
          </cell>
        </row>
        <row r="3">
          <cell r="A3" t="str">
            <v>Another Way, Inc.</v>
          </cell>
          <cell r="E3" t="str">
            <v>No</v>
          </cell>
        </row>
        <row r="4">
          <cell r="A4" t="str">
            <v>Center for Abuse and Rape Emergencies, Inc. (CARE)</v>
          </cell>
          <cell r="E4" t="str">
            <v>N/A</v>
          </cell>
        </row>
        <row r="5">
          <cell r="A5" t="str">
            <v>Citrus County Abuse Shelter Association, Inc. (CITRUS CASA)</v>
          </cell>
        </row>
        <row r="6">
          <cell r="A6" t="str">
            <v>Community Action Stops Abuse, Inc. (CASA ST. PETE)</v>
          </cell>
        </row>
        <row r="7">
          <cell r="A7" t="str">
            <v>Domestic Abuse Council, Inc. d/b/a Beacon Center</v>
          </cell>
        </row>
        <row r="8">
          <cell r="A8" t="str">
            <v>Domestic Abuse Shelter, Inc. (DAS)</v>
          </cell>
        </row>
        <row r="9">
          <cell r="A9" t="str">
            <v>FavorHouse of Northwest Florida, Inc.</v>
          </cell>
        </row>
        <row r="10">
          <cell r="A10" t="str">
            <v>Flagler Ecumenical Social Service Center, Inc. d/b/a Family Life Center</v>
          </cell>
        </row>
        <row r="11">
          <cell r="A11" t="str">
            <v>Harbor House of Central Florida, Inc.</v>
          </cell>
        </row>
        <row r="12">
          <cell r="A12" t="str">
            <v>Haven of Lake and Sumter Counties, Inc.</v>
          </cell>
        </row>
        <row r="13">
          <cell r="A13" t="str">
            <v>Help Now of Osceola, Inc.</v>
          </cell>
        </row>
        <row r="14">
          <cell r="A14" t="str">
            <v>HOPE Family Services, Inc.</v>
          </cell>
        </row>
        <row r="15">
          <cell r="A15" t="str">
            <v>Hope Villages of America, Inc. d/b/a The Haven</v>
          </cell>
        </row>
        <row r="16">
          <cell r="A16" t="str">
            <v>Hubbard House, Inc.</v>
          </cell>
        </row>
        <row r="17">
          <cell r="A17" t="str">
            <v>Lee Conlee House, Inc.</v>
          </cell>
        </row>
        <row r="18">
          <cell r="A18" t="str">
            <v>Martha's House, Inc.</v>
          </cell>
        </row>
        <row r="19">
          <cell r="A19" t="str">
            <v>Miami-Dade County, through its Community Action and Human Services Department, Advocates for Victims, Safespace North, South and Central</v>
          </cell>
        </row>
        <row r="20">
          <cell r="A20" t="str">
            <v>Micah's Place, Inc.</v>
          </cell>
        </row>
        <row r="21">
          <cell r="A21" t="str">
            <v>Ocala Domestic Violence/Sexual Assault Center d/b/a Creative Services, Inc.</v>
          </cell>
        </row>
        <row r="22">
          <cell r="A22" t="str">
            <v>Peace River Center for Personal Development, Inc.</v>
          </cell>
        </row>
        <row r="23">
          <cell r="A23" t="str">
            <v>Peaceful Paths Domestic Abuse Network, Inc.</v>
          </cell>
        </row>
        <row r="24">
          <cell r="A24" t="str">
            <v>Quigley House, Inc.</v>
          </cell>
        </row>
        <row r="25">
          <cell r="A25" t="str">
            <v>Refuge House, Inc.</v>
          </cell>
        </row>
        <row r="26">
          <cell r="A26" t="str">
            <v>Safe Place and Rape Crisis Center, Inc. (SPARCC)</v>
          </cell>
        </row>
        <row r="27">
          <cell r="A27" t="str">
            <v>SafeSpace, Inc.</v>
          </cell>
        </row>
        <row r="28">
          <cell r="A28" t="str">
            <v>Safety Shelter of St. Johns County, Inc., d/b/a Betty Griffin Center</v>
          </cell>
        </row>
        <row r="29">
          <cell r="A29" t="str">
            <v>Salvare, Inc., d/b/a Dawn Center of Hernando County</v>
          </cell>
        </row>
        <row r="30">
          <cell r="A30" t="str">
            <v>Seminole County Victims' Rights Coalition, Inc. d/b/a SafeHouse of Seminole</v>
          </cell>
        </row>
        <row r="31">
          <cell r="A31" t="str">
            <v>Serene Harbor, Inc.</v>
          </cell>
        </row>
        <row r="32">
          <cell r="A32" t="str">
            <v>Shelter House, Inc.</v>
          </cell>
        </row>
        <row r="33">
          <cell r="A33" t="str">
            <v>Sunrise Domestic and Sexual Violence Center</v>
          </cell>
        </row>
        <row r="34">
          <cell r="A34" t="str">
            <v>The Salvation Army, A Georgia Corporation d/b/a The Salvation Army of Brevard County Domestic Violence Program (SABC)</v>
          </cell>
        </row>
        <row r="35">
          <cell r="A35" t="str">
            <v>The Salvation Army, A Georgia Corporation d/b/a The Salvation Army of Panama City Domestic Violence Program (SAPC)</v>
          </cell>
        </row>
        <row r="36">
          <cell r="A36" t="str">
            <v>The Salvation Army, A Georgia Corporation d/b/a The Salvation Army of West Pasco Domestic Violence Program (SAWP)</v>
          </cell>
        </row>
        <row r="37">
          <cell r="A37" t="str">
            <v>The Shelter for Abused Women and Children, Inc. (SAWCC)</v>
          </cell>
        </row>
        <row r="38">
          <cell r="A38" t="str">
            <v>The Spring of Tampa Bay, Inc.</v>
          </cell>
        </row>
        <row r="39">
          <cell r="A39" t="str">
            <v>Vivid Visions, Inc.</v>
          </cell>
        </row>
        <row r="40">
          <cell r="A40" t="str">
            <v>Women in Distress of Broward County, Inc. (WID)</v>
          </cell>
        </row>
        <row r="41">
          <cell r="A41" t="str">
            <v>YWCA of Palm Beach County, Inc. (Harmony House)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B9:N25"/>
  <sheetViews>
    <sheetView tabSelected="1" topLeftCell="A13" zoomScaleNormal="100" zoomScaleSheetLayoutView="75" zoomScalePageLayoutView="70" workbookViewId="0">
      <selection activeCell="F24" sqref="F24"/>
    </sheetView>
  </sheetViews>
  <sheetFormatPr defaultColWidth="8.5703125" defaultRowHeight="15.45" x14ac:dyDescent="0.4"/>
  <cols>
    <col min="1" max="1" width="4.5703125" style="1" customWidth="1"/>
    <col min="2" max="12" width="9.0703125" style="1" customWidth="1"/>
    <col min="13" max="13" width="4.5703125" style="1" customWidth="1"/>
    <col min="14" max="16384" width="8.5703125" style="1"/>
  </cols>
  <sheetData>
    <row r="9" spans="2:12" x14ac:dyDescent="0.4">
      <c r="I9"/>
    </row>
    <row r="16" spans="2:12" ht="30" x14ac:dyDescent="0.7">
      <c r="B16" s="304" t="s">
        <v>537</v>
      </c>
      <c r="C16" s="304"/>
      <c r="D16" s="304"/>
      <c r="E16" s="304"/>
      <c r="F16" s="304"/>
      <c r="G16" s="304"/>
      <c r="H16" s="304"/>
      <c r="I16" s="304"/>
      <c r="J16" s="304"/>
      <c r="K16" s="304"/>
      <c r="L16" s="304"/>
    </row>
    <row r="17" spans="2:14" ht="27" x14ac:dyDescent="0.6">
      <c r="B17" s="307" t="s">
        <v>0</v>
      </c>
      <c r="C17" s="307"/>
      <c r="D17" s="307"/>
      <c r="E17" s="307"/>
      <c r="F17" s="307"/>
      <c r="G17" s="307"/>
      <c r="H17" s="307"/>
      <c r="I17" s="307"/>
      <c r="J17" s="307"/>
      <c r="K17" s="307"/>
      <c r="L17" s="307"/>
      <c r="M17" s="3"/>
    </row>
    <row r="19" spans="2:14" ht="62.15" customHeight="1" x14ac:dyDescent="0.4">
      <c r="B19" s="305" t="e">
        <f>#REF!</f>
        <v>#REF!</v>
      </c>
      <c r="C19" s="305"/>
      <c r="D19" s="305"/>
      <c r="E19" s="305"/>
      <c r="F19" s="305"/>
      <c r="G19" s="305"/>
      <c r="H19" s="305"/>
      <c r="I19" s="305"/>
      <c r="J19" s="305"/>
      <c r="K19" s="305"/>
      <c r="L19" s="305"/>
    </row>
    <row r="20" spans="2:14" ht="30" customHeight="1" x14ac:dyDescent="0.7">
      <c r="B20" s="306" t="e">
        <f>VLOOKUP(B19,Lists!A1:B41,2,FALSE)</f>
        <v>#REF!</v>
      </c>
      <c r="C20" s="306"/>
      <c r="D20" s="306"/>
      <c r="E20" s="306"/>
      <c r="F20" s="306"/>
      <c r="G20" s="306"/>
      <c r="H20" s="306"/>
      <c r="I20" s="306"/>
      <c r="J20" s="306"/>
      <c r="K20" s="306"/>
      <c r="L20" s="306"/>
      <c r="M20" s="2"/>
      <c r="N20" s="2"/>
    </row>
    <row r="21" spans="2:14" ht="30" x14ac:dyDescent="0.7">
      <c r="B21" s="308" t="s">
        <v>698</v>
      </c>
      <c r="C21" s="308"/>
      <c r="D21" s="308"/>
      <c r="E21" s="308"/>
      <c r="F21" s="308"/>
      <c r="G21" s="308"/>
      <c r="H21" s="308"/>
      <c r="I21" s="308"/>
      <c r="J21" s="308"/>
      <c r="K21" s="308"/>
      <c r="L21" s="308"/>
      <c r="M21" s="5"/>
      <c r="N21" s="3"/>
    </row>
    <row r="22" spans="2:14" ht="62.25" customHeight="1" x14ac:dyDescent="0.7">
      <c r="M22" s="4"/>
      <c r="N22" s="4"/>
    </row>
    <row r="23" spans="2:14" ht="30" x14ac:dyDescent="0.7">
      <c r="B23" s="5"/>
      <c r="C23" s="5"/>
      <c r="D23" s="5"/>
      <c r="E23" s="5"/>
      <c r="F23" s="5"/>
      <c r="G23" s="5"/>
      <c r="H23" s="5"/>
      <c r="I23" s="5"/>
      <c r="J23" s="5"/>
    </row>
    <row r="24" spans="2:14" ht="30" x14ac:dyDescent="0.7">
      <c r="N24" s="5"/>
    </row>
    <row r="25" spans="2:14" ht="30" x14ac:dyDescent="0.7">
      <c r="B25" s="5"/>
      <c r="C25" s="5"/>
      <c r="D25" s="5"/>
      <c r="E25" s="5"/>
      <c r="F25" s="5"/>
      <c r="G25" s="5"/>
      <c r="H25" s="5"/>
      <c r="I25" s="5"/>
      <c r="J25" s="5"/>
    </row>
  </sheetData>
  <mergeCells count="5">
    <mergeCell ref="B16:L16"/>
    <mergeCell ref="B19:L19"/>
    <mergeCell ref="B20:L20"/>
    <mergeCell ref="B17:L17"/>
    <mergeCell ref="B21:L21"/>
  </mergeCells>
  <printOptions horizontalCentered="1" verticalCentered="1"/>
  <pageMargins left="0.7" right="0.7" top="0.75" bottom="0.75" header="0.3" footer="0.3"/>
  <pageSetup scale="9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Lists!$A$1:$A$41</xm:f>
          </x14:formula1>
          <xm:sqref>M22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BFB2E-5D61-45B4-B709-162713FA6B81}">
  <sheetPr codeName="Sheet11">
    <tabColor rgb="FFFFFF00"/>
    <pageSetUpPr fitToPage="1"/>
  </sheetPr>
  <dimension ref="A1:P57"/>
  <sheetViews>
    <sheetView zoomScaleNormal="100" workbookViewId="0">
      <selection activeCell="G10" sqref="G10:G14"/>
    </sheetView>
  </sheetViews>
  <sheetFormatPr defaultColWidth="8.5703125" defaultRowHeight="12.9" x14ac:dyDescent="0.35"/>
  <cols>
    <col min="1" max="1" width="47.92578125" style="131" customWidth="1"/>
    <col min="2" max="2" width="18.7109375" style="131" customWidth="1"/>
    <col min="3" max="5" width="4.7109375" style="158" customWidth="1"/>
    <col min="6" max="6" width="22.2109375" style="159" customWidth="1"/>
    <col min="7" max="7" width="10.5703125" style="159" customWidth="1"/>
    <col min="8" max="8" width="22.2109375" style="159" customWidth="1"/>
    <col min="9" max="9" width="6.92578125" style="131" bestFit="1" customWidth="1"/>
    <col min="10" max="10" width="14.7109375" style="131" customWidth="1"/>
    <col min="11" max="16384" width="8.5703125" style="131"/>
  </cols>
  <sheetData>
    <row r="1" spans="1:13" ht="15.75" customHeight="1" x14ac:dyDescent="0.4">
      <c r="A1" s="354" t="s">
        <v>559</v>
      </c>
      <c r="B1" s="354"/>
      <c r="C1" s="354"/>
      <c r="D1" s="354"/>
      <c r="E1" s="354"/>
      <c r="F1" s="354"/>
      <c r="G1" s="354"/>
      <c r="H1" s="354"/>
      <c r="I1" s="354"/>
    </row>
    <row r="2" spans="1:13" ht="15.45" x14ac:dyDescent="0.4">
      <c r="A2" s="132" t="s">
        <v>42</v>
      </c>
      <c r="B2" s="355" t="e">
        <f>'Cover Sheet'!B19:L19</f>
        <v>#REF!</v>
      </c>
      <c r="C2" s="355"/>
      <c r="D2" s="355"/>
      <c r="E2" s="355"/>
      <c r="F2" s="355"/>
      <c r="G2" s="355"/>
      <c r="H2" s="355"/>
      <c r="I2" s="355"/>
    </row>
    <row r="3" spans="1:13" ht="15.45" x14ac:dyDescent="0.4">
      <c r="A3" s="132"/>
      <c r="B3" s="202"/>
      <c r="C3" s="202"/>
      <c r="D3" s="202"/>
      <c r="E3" s="202"/>
      <c r="F3" s="202"/>
      <c r="G3" s="202"/>
      <c r="H3" s="202"/>
      <c r="I3" s="202"/>
    </row>
    <row r="4" spans="1:13" ht="15" customHeight="1" x14ac:dyDescent="0.4">
      <c r="A4" s="356" t="s">
        <v>34</v>
      </c>
      <c r="B4" s="356" t="s">
        <v>35</v>
      </c>
      <c r="C4" s="356" t="s">
        <v>43</v>
      </c>
      <c r="D4" s="356"/>
      <c r="E4" s="356"/>
      <c r="F4" s="359" t="s">
        <v>101</v>
      </c>
      <c r="G4" s="362" t="s">
        <v>217</v>
      </c>
      <c r="H4" s="359" t="s">
        <v>38</v>
      </c>
      <c r="I4" s="356" t="s">
        <v>39</v>
      </c>
    </row>
    <row r="5" spans="1:13" s="136" customFormat="1" ht="48.75" customHeight="1" x14ac:dyDescent="0.35">
      <c r="A5" s="356"/>
      <c r="B5" s="356"/>
      <c r="C5" s="134" t="s">
        <v>22</v>
      </c>
      <c r="D5" s="135" t="s">
        <v>25</v>
      </c>
      <c r="E5" s="135" t="s">
        <v>23</v>
      </c>
      <c r="F5" s="359"/>
      <c r="G5" s="363"/>
      <c r="H5" s="359"/>
      <c r="I5" s="356"/>
    </row>
    <row r="6" spans="1:13" s="148" customFormat="1" ht="15.45" x14ac:dyDescent="0.35">
      <c r="A6" s="174" t="s">
        <v>423</v>
      </c>
      <c r="B6" s="167"/>
      <c r="C6" s="147">
        <f>COUNTIF(C7:C8,"&gt;""")</f>
        <v>0</v>
      </c>
      <c r="D6" s="147">
        <f t="shared" ref="D6:E6" si="0">COUNTIF(D7:D8,"&gt;""")</f>
        <v>0</v>
      </c>
      <c r="E6" s="147">
        <f t="shared" si="0"/>
        <v>0</v>
      </c>
      <c r="F6" s="175"/>
      <c r="G6" s="175"/>
      <c r="H6" s="175"/>
      <c r="I6" s="177">
        <f>SUM(C6:E6)</f>
        <v>0</v>
      </c>
    </row>
    <row r="7" spans="1:13" ht="30.9" x14ac:dyDescent="0.35">
      <c r="A7" s="141" t="s">
        <v>424</v>
      </c>
      <c r="B7" s="142" t="s">
        <v>121</v>
      </c>
      <c r="C7" s="143"/>
      <c r="D7" s="143"/>
      <c r="E7" s="143"/>
      <c r="F7" s="164" t="s">
        <v>701</v>
      </c>
      <c r="G7" s="164"/>
      <c r="H7" s="164"/>
      <c r="I7" s="145"/>
    </row>
    <row r="8" spans="1:13" ht="30.9" x14ac:dyDescent="0.35">
      <c r="A8" s="141" t="s">
        <v>425</v>
      </c>
      <c r="B8" s="142" t="s">
        <v>121</v>
      </c>
      <c r="C8" s="143"/>
      <c r="D8" s="143"/>
      <c r="E8" s="143"/>
      <c r="F8" s="164" t="s">
        <v>701</v>
      </c>
      <c r="G8" s="164"/>
      <c r="H8" s="162"/>
      <c r="I8" s="145"/>
    </row>
    <row r="9" spans="1:13" s="148" customFormat="1" ht="15.45" x14ac:dyDescent="0.35">
      <c r="A9" s="174" t="s">
        <v>426</v>
      </c>
      <c r="B9" s="167"/>
      <c r="C9" s="147">
        <f>COUNTIF(C10:C14,"&gt;""")</f>
        <v>0</v>
      </c>
      <c r="D9" s="147">
        <f t="shared" ref="D9:E9" si="1">COUNTIF(D10:D14,"&gt;""")</f>
        <v>0</v>
      </c>
      <c r="E9" s="147">
        <f t="shared" si="1"/>
        <v>0</v>
      </c>
      <c r="F9" s="175"/>
      <c r="G9" s="175"/>
      <c r="H9" s="175"/>
      <c r="I9" s="177">
        <f>SUM(C9:E9)</f>
        <v>0</v>
      </c>
    </row>
    <row r="10" spans="1:13" ht="46.3" x14ac:dyDescent="0.35">
      <c r="A10" s="141" t="s">
        <v>427</v>
      </c>
      <c r="B10" s="142" t="s">
        <v>122</v>
      </c>
      <c r="C10" s="143"/>
      <c r="D10" s="143"/>
      <c r="E10" s="143"/>
      <c r="F10" s="203" t="s">
        <v>206</v>
      </c>
      <c r="G10" s="203"/>
      <c r="H10" s="162"/>
      <c r="I10" s="204"/>
    </row>
    <row r="11" spans="1:13" ht="77.150000000000006" x14ac:dyDescent="0.35">
      <c r="A11" s="144" t="s">
        <v>428</v>
      </c>
      <c r="B11" s="142" t="s">
        <v>123</v>
      </c>
      <c r="C11" s="143"/>
      <c r="D11" s="143"/>
      <c r="E11" s="143"/>
      <c r="F11" s="203" t="s">
        <v>207</v>
      </c>
      <c r="G11" s="144"/>
      <c r="H11" s="162"/>
      <c r="I11" s="145"/>
      <c r="J11" s="159"/>
    </row>
    <row r="12" spans="1:13" ht="61.75" x14ac:dyDescent="0.35">
      <c r="A12" s="141" t="s">
        <v>429</v>
      </c>
      <c r="B12" s="142" t="s">
        <v>124</v>
      </c>
      <c r="C12" s="143"/>
      <c r="D12" s="143"/>
      <c r="E12" s="143"/>
      <c r="F12" s="203" t="s">
        <v>207</v>
      </c>
      <c r="G12" s="144"/>
      <c r="H12" s="162"/>
      <c r="I12" s="145"/>
      <c r="J12" s="159"/>
    </row>
    <row r="13" spans="1:13" ht="61.75" x14ac:dyDescent="0.35">
      <c r="A13" s="141" t="s">
        <v>430</v>
      </c>
      <c r="B13" s="142" t="s">
        <v>269</v>
      </c>
      <c r="C13" s="143"/>
      <c r="D13" s="143"/>
      <c r="E13" s="143"/>
      <c r="F13" s="203" t="s">
        <v>207</v>
      </c>
      <c r="G13" s="144"/>
      <c r="H13" s="162"/>
      <c r="I13" s="145"/>
      <c r="J13" s="159"/>
    </row>
    <row r="14" spans="1:13" ht="30.9" x14ac:dyDescent="0.35">
      <c r="A14" s="141" t="s">
        <v>532</v>
      </c>
      <c r="B14" s="142" t="s">
        <v>125</v>
      </c>
      <c r="C14" s="143"/>
      <c r="D14" s="143"/>
      <c r="E14" s="143"/>
      <c r="F14" s="203" t="s">
        <v>207</v>
      </c>
      <c r="G14" s="144"/>
      <c r="H14" s="144"/>
      <c r="I14" s="145"/>
      <c r="J14" s="159"/>
    </row>
    <row r="15" spans="1:13" s="148" customFormat="1" ht="15.45" x14ac:dyDescent="0.35">
      <c r="A15" s="146" t="s">
        <v>431</v>
      </c>
      <c r="B15" s="137"/>
      <c r="C15" s="138">
        <f>COUNTIF(C16,"&gt;""")</f>
        <v>0</v>
      </c>
      <c r="D15" s="138">
        <f t="shared" ref="D15:E15" si="2">COUNTIF(D16,"&gt;""")</f>
        <v>0</v>
      </c>
      <c r="E15" s="138">
        <f t="shared" si="2"/>
        <v>0</v>
      </c>
      <c r="F15" s="205"/>
      <c r="G15" s="205"/>
      <c r="H15" s="206"/>
      <c r="I15" s="177">
        <f>SUM(C15:E15)</f>
        <v>0</v>
      </c>
    </row>
    <row r="16" spans="1:13" ht="92.6" x14ac:dyDescent="0.35">
      <c r="A16" s="141" t="s">
        <v>432</v>
      </c>
      <c r="B16" s="142" t="s">
        <v>126</v>
      </c>
      <c r="C16" s="143"/>
      <c r="D16" s="143"/>
      <c r="E16" s="143"/>
      <c r="F16" s="144" t="s">
        <v>231</v>
      </c>
      <c r="G16" s="144"/>
      <c r="H16" s="144"/>
      <c r="I16" s="207"/>
      <c r="J16" s="136"/>
      <c r="K16" s="136" t="s">
        <v>102</v>
      </c>
      <c r="L16" s="136"/>
      <c r="M16" s="136"/>
    </row>
    <row r="17" spans="1:16" ht="30.9" x14ac:dyDescent="0.35">
      <c r="A17" s="208" t="s">
        <v>433</v>
      </c>
      <c r="B17" s="209"/>
      <c r="C17" s="182">
        <f>COUNTIF(C18:C20,"&gt;""")</f>
        <v>0</v>
      </c>
      <c r="D17" s="182">
        <f t="shared" ref="D17:E17" si="3">COUNTIF(D18:D20,"&gt;""")</f>
        <v>0</v>
      </c>
      <c r="E17" s="182">
        <f t="shared" si="3"/>
        <v>0</v>
      </c>
      <c r="F17" s="209"/>
      <c r="G17" s="209"/>
      <c r="H17" s="210"/>
      <c r="I17" s="177">
        <f t="shared" ref="I17" si="4">SUM(C17:E17)</f>
        <v>0</v>
      </c>
    </row>
    <row r="18" spans="1:16" ht="77.150000000000006" x14ac:dyDescent="0.35">
      <c r="A18" s="141" t="s">
        <v>434</v>
      </c>
      <c r="B18" s="142" t="s">
        <v>524</v>
      </c>
      <c r="C18" s="143"/>
      <c r="D18" s="143"/>
      <c r="E18" s="143"/>
      <c r="F18" s="203" t="s">
        <v>206</v>
      </c>
      <c r="G18" s="144"/>
      <c r="H18" s="170"/>
      <c r="I18" s="145"/>
    </row>
    <row r="19" spans="1:16" ht="46.3" x14ac:dyDescent="0.35">
      <c r="A19" s="144" t="s">
        <v>435</v>
      </c>
      <c r="B19" s="142" t="s">
        <v>525</v>
      </c>
      <c r="C19" s="143"/>
      <c r="D19" s="143"/>
      <c r="E19" s="143"/>
      <c r="F19" s="203" t="s">
        <v>206</v>
      </c>
      <c r="G19" s="144"/>
      <c r="H19" s="144"/>
      <c r="I19" s="145"/>
    </row>
    <row r="20" spans="1:16" ht="30.9" x14ac:dyDescent="0.35">
      <c r="A20" s="144" t="s">
        <v>436</v>
      </c>
      <c r="B20" s="142" t="s">
        <v>526</v>
      </c>
      <c r="C20" s="143"/>
      <c r="D20" s="143"/>
      <c r="E20" s="143"/>
      <c r="F20" s="203" t="s">
        <v>206</v>
      </c>
      <c r="G20" s="144"/>
      <c r="H20" s="144"/>
      <c r="I20" s="145"/>
      <c r="J20" s="211"/>
      <c r="K20" s="212"/>
      <c r="L20" s="212"/>
      <c r="M20" s="212"/>
      <c r="N20" s="212"/>
      <c r="O20" s="212"/>
      <c r="P20" s="212"/>
    </row>
    <row r="21" spans="1:16" s="148" customFormat="1" ht="15.45" x14ac:dyDescent="0.35">
      <c r="A21" s="146" t="s">
        <v>437</v>
      </c>
      <c r="B21" s="137"/>
      <c r="C21" s="138">
        <f>COUNTIF(C22:C32,"&gt;""")</f>
        <v>0</v>
      </c>
      <c r="D21" s="138">
        <f t="shared" ref="D21:E21" si="5">COUNTIF(D22:D32,"&gt;""")</f>
        <v>0</v>
      </c>
      <c r="E21" s="138">
        <f t="shared" si="5"/>
        <v>0</v>
      </c>
      <c r="F21" s="205"/>
      <c r="G21" s="205"/>
      <c r="H21" s="206"/>
      <c r="I21" s="177">
        <f>SUM(C21:E21)</f>
        <v>0</v>
      </c>
    </row>
    <row r="22" spans="1:16" ht="61.75" x14ac:dyDescent="0.35">
      <c r="A22" s="141" t="s">
        <v>438</v>
      </c>
      <c r="B22" s="142" t="s">
        <v>127</v>
      </c>
      <c r="C22" s="143"/>
      <c r="D22" s="143"/>
      <c r="E22" s="143"/>
      <c r="F22" s="203" t="s">
        <v>206</v>
      </c>
      <c r="G22" s="144"/>
      <c r="H22" s="144"/>
      <c r="I22" s="145"/>
      <c r="J22" s="159"/>
    </row>
    <row r="23" spans="1:16" ht="15.45" x14ac:dyDescent="0.35">
      <c r="A23" s="208" t="s">
        <v>439</v>
      </c>
      <c r="B23" s="181"/>
      <c r="C23" s="195"/>
      <c r="D23" s="195"/>
      <c r="E23" s="195"/>
      <c r="F23" s="209"/>
      <c r="G23" s="209"/>
      <c r="H23" s="210"/>
      <c r="I23" s="213"/>
    </row>
    <row r="24" spans="1:16" ht="46.3" x14ac:dyDescent="0.35">
      <c r="A24" s="141" t="s">
        <v>440</v>
      </c>
      <c r="B24" s="142" t="s">
        <v>128</v>
      </c>
      <c r="C24" s="143"/>
      <c r="D24" s="143"/>
      <c r="E24" s="143"/>
      <c r="F24" s="203" t="s">
        <v>206</v>
      </c>
      <c r="G24" s="144"/>
      <c r="H24" s="162"/>
      <c r="I24" s="145"/>
    </row>
    <row r="25" spans="1:16" ht="46.3" x14ac:dyDescent="0.35">
      <c r="A25" s="141" t="s">
        <v>441</v>
      </c>
      <c r="B25" s="142" t="s">
        <v>128</v>
      </c>
      <c r="C25" s="143"/>
      <c r="D25" s="143"/>
      <c r="E25" s="143"/>
      <c r="F25" s="203" t="s">
        <v>206</v>
      </c>
      <c r="G25" s="144"/>
      <c r="H25" s="162"/>
      <c r="I25" s="145"/>
    </row>
    <row r="26" spans="1:16" ht="46.3" x14ac:dyDescent="0.35">
      <c r="A26" s="141" t="s">
        <v>442</v>
      </c>
      <c r="B26" s="142" t="s">
        <v>128</v>
      </c>
      <c r="C26" s="143"/>
      <c r="D26" s="143"/>
      <c r="E26" s="143"/>
      <c r="F26" s="203" t="s">
        <v>206</v>
      </c>
      <c r="G26" s="144"/>
      <c r="H26" s="162"/>
      <c r="I26" s="204"/>
    </row>
    <row r="27" spans="1:16" ht="46.3" x14ac:dyDescent="0.35">
      <c r="A27" s="141" t="s">
        <v>443</v>
      </c>
      <c r="B27" s="142" t="s">
        <v>270</v>
      </c>
      <c r="C27" s="143"/>
      <c r="D27" s="143"/>
      <c r="E27" s="143"/>
      <c r="F27" s="203" t="s">
        <v>206</v>
      </c>
      <c r="G27" s="144"/>
      <c r="H27" s="162"/>
      <c r="I27" s="204"/>
    </row>
    <row r="28" spans="1:16" ht="61.75" x14ac:dyDescent="0.35">
      <c r="A28" s="208" t="s">
        <v>444</v>
      </c>
      <c r="B28" s="181"/>
      <c r="C28" s="195"/>
      <c r="D28" s="195"/>
      <c r="E28" s="195"/>
      <c r="F28" s="209"/>
      <c r="G28" s="209"/>
      <c r="H28" s="210"/>
      <c r="I28" s="213"/>
    </row>
    <row r="29" spans="1:16" ht="30.9" x14ac:dyDescent="0.35">
      <c r="A29" s="141" t="s">
        <v>445</v>
      </c>
      <c r="B29" s="142" t="s">
        <v>129</v>
      </c>
      <c r="C29" s="143"/>
      <c r="D29" s="143"/>
      <c r="E29" s="143"/>
      <c r="F29" s="203" t="s">
        <v>206</v>
      </c>
      <c r="G29" s="144"/>
      <c r="H29" s="162"/>
      <c r="I29" s="145"/>
      <c r="J29" s="159"/>
    </row>
    <row r="30" spans="1:16" ht="30.9" x14ac:dyDescent="0.35">
      <c r="A30" s="141" t="s">
        <v>446</v>
      </c>
      <c r="B30" s="142" t="s">
        <v>130</v>
      </c>
      <c r="C30" s="143"/>
      <c r="D30" s="143"/>
      <c r="E30" s="143"/>
      <c r="F30" s="203" t="s">
        <v>206</v>
      </c>
      <c r="G30" s="144"/>
      <c r="H30" s="144"/>
      <c r="I30" s="145"/>
      <c r="J30" s="159"/>
    </row>
    <row r="31" spans="1:16" ht="61.75" x14ac:dyDescent="0.35">
      <c r="A31" s="141" t="s">
        <v>447</v>
      </c>
      <c r="B31" s="142" t="s">
        <v>131</v>
      </c>
      <c r="C31" s="143"/>
      <c r="D31" s="143"/>
      <c r="E31" s="143"/>
      <c r="F31" s="203" t="s">
        <v>206</v>
      </c>
      <c r="G31" s="144"/>
      <c r="H31" s="162"/>
      <c r="I31" s="204"/>
      <c r="J31" s="159"/>
    </row>
    <row r="32" spans="1:16" ht="30.9" x14ac:dyDescent="0.35">
      <c r="A32" s="141" t="s">
        <v>448</v>
      </c>
      <c r="B32" s="142" t="s">
        <v>132</v>
      </c>
      <c r="C32" s="143"/>
      <c r="D32" s="143"/>
      <c r="E32" s="143"/>
      <c r="F32" s="144" t="s">
        <v>239</v>
      </c>
      <c r="G32" s="144"/>
      <c r="H32" s="162"/>
      <c r="I32" s="145"/>
    </row>
    <row r="33" spans="1:10" s="148" customFormat="1" ht="15.45" x14ac:dyDescent="0.35">
      <c r="A33" s="174" t="s">
        <v>449</v>
      </c>
      <c r="B33" s="137"/>
      <c r="C33" s="138">
        <f>COUNTIF(C35:C39,"&gt;""")</f>
        <v>0</v>
      </c>
      <c r="D33" s="138">
        <f t="shared" ref="D33:E33" si="6">COUNTIF(D35:D39,"&gt;""")</f>
        <v>0</v>
      </c>
      <c r="E33" s="138">
        <f t="shared" si="6"/>
        <v>0</v>
      </c>
      <c r="F33" s="214"/>
      <c r="G33" s="214"/>
      <c r="H33" s="206"/>
      <c r="I33" s="177">
        <f>SUM(C33:E33)</f>
        <v>0</v>
      </c>
    </row>
    <row r="34" spans="1:10" ht="15.45" x14ac:dyDescent="0.35">
      <c r="A34" s="215" t="s">
        <v>450</v>
      </c>
      <c r="B34" s="181" t="s">
        <v>102</v>
      </c>
      <c r="C34" s="195"/>
      <c r="D34" s="195"/>
      <c r="E34" s="195"/>
      <c r="F34" s="180"/>
      <c r="G34" s="180"/>
      <c r="H34" s="210"/>
      <c r="I34" s="197"/>
    </row>
    <row r="35" spans="1:10" ht="31.5" customHeight="1" x14ac:dyDescent="0.35">
      <c r="A35" s="169" t="s">
        <v>451</v>
      </c>
      <c r="B35" s="142" t="s">
        <v>133</v>
      </c>
      <c r="C35" s="143"/>
      <c r="D35" s="143"/>
      <c r="E35" s="143"/>
      <c r="F35" s="144" t="s">
        <v>206</v>
      </c>
      <c r="G35" s="144"/>
      <c r="H35" s="162"/>
      <c r="I35" s="163"/>
    </row>
    <row r="36" spans="1:10" ht="31.5" customHeight="1" x14ac:dyDescent="0.35">
      <c r="A36" s="141" t="s">
        <v>452</v>
      </c>
      <c r="B36" s="142" t="s">
        <v>134</v>
      </c>
      <c r="C36" s="143"/>
      <c r="D36" s="143"/>
      <c r="E36" s="143"/>
      <c r="F36" s="144" t="s">
        <v>206</v>
      </c>
      <c r="G36" s="144"/>
      <c r="H36" s="162"/>
      <c r="I36" s="163"/>
    </row>
    <row r="37" spans="1:10" ht="30.9" x14ac:dyDescent="0.35">
      <c r="A37" s="141" t="s">
        <v>240</v>
      </c>
      <c r="B37" s="142" t="s">
        <v>135</v>
      </c>
      <c r="C37" s="143"/>
      <c r="D37" s="143"/>
      <c r="E37" s="143"/>
      <c r="F37" s="144" t="s">
        <v>206</v>
      </c>
      <c r="G37" s="144"/>
      <c r="H37" s="162"/>
      <c r="I37" s="145"/>
      <c r="J37" s="159"/>
    </row>
    <row r="38" spans="1:10" ht="31.5" customHeight="1" x14ac:dyDescent="0.35">
      <c r="A38" s="141" t="s">
        <v>453</v>
      </c>
      <c r="B38" s="142" t="s">
        <v>136</v>
      </c>
      <c r="C38" s="143"/>
      <c r="D38" s="143"/>
      <c r="E38" s="143"/>
      <c r="F38" s="144" t="s">
        <v>206</v>
      </c>
      <c r="G38" s="144"/>
      <c r="H38" s="162"/>
      <c r="I38" s="163"/>
    </row>
    <row r="39" spans="1:10" ht="30.9" x14ac:dyDescent="0.35">
      <c r="A39" s="141" t="s">
        <v>454</v>
      </c>
      <c r="B39" s="142" t="s">
        <v>271</v>
      </c>
      <c r="C39" s="143"/>
      <c r="D39" s="143"/>
      <c r="E39" s="143"/>
      <c r="F39" s="144" t="s">
        <v>206</v>
      </c>
      <c r="G39" s="144"/>
      <c r="H39" s="162"/>
      <c r="I39" s="163"/>
    </row>
    <row r="40" spans="1:10" s="148" customFormat="1" ht="15.45" x14ac:dyDescent="0.35">
      <c r="A40" s="174" t="s">
        <v>455</v>
      </c>
      <c r="B40" s="137"/>
      <c r="C40" s="138">
        <f>COUNTIF(C41:C51,"&gt;""")</f>
        <v>0</v>
      </c>
      <c r="D40" s="138">
        <f t="shared" ref="D40:E40" si="7">COUNTIF(D41:D51,"&gt;""")</f>
        <v>0</v>
      </c>
      <c r="E40" s="138">
        <f t="shared" si="7"/>
        <v>0</v>
      </c>
      <c r="F40" s="214"/>
      <c r="G40" s="214"/>
      <c r="H40" s="206"/>
      <c r="I40" s="177">
        <f>SUM(C40:E40)</f>
        <v>0</v>
      </c>
    </row>
    <row r="41" spans="1:10" ht="46.3" x14ac:dyDescent="0.35">
      <c r="A41" s="144" t="s">
        <v>456</v>
      </c>
      <c r="B41" s="142" t="s">
        <v>137</v>
      </c>
      <c r="C41" s="143"/>
      <c r="D41" s="143"/>
      <c r="E41" s="143"/>
      <c r="F41" s="164" t="s">
        <v>206</v>
      </c>
      <c r="G41" s="164"/>
      <c r="H41" s="144"/>
      <c r="I41" s="145"/>
    </row>
    <row r="42" spans="1:10" ht="15.45" x14ac:dyDescent="0.35">
      <c r="A42" s="216" t="s">
        <v>457</v>
      </c>
      <c r="B42" s="217"/>
      <c r="C42" s="218"/>
      <c r="D42" s="218"/>
      <c r="E42" s="218"/>
      <c r="F42" s="219"/>
      <c r="G42" s="219"/>
      <c r="H42" s="220"/>
      <c r="I42" s="221"/>
    </row>
    <row r="43" spans="1:10" ht="31.5" customHeight="1" x14ac:dyDescent="0.35">
      <c r="A43" s="141" t="s">
        <v>458</v>
      </c>
      <c r="B43" s="142" t="s">
        <v>138</v>
      </c>
      <c r="C43" s="143"/>
      <c r="D43" s="143"/>
      <c r="E43" s="143"/>
      <c r="F43" s="164" t="s">
        <v>205</v>
      </c>
      <c r="G43" s="164"/>
      <c r="H43" s="162"/>
      <c r="I43" s="145"/>
    </row>
    <row r="44" spans="1:10" ht="31.5" customHeight="1" x14ac:dyDescent="0.35">
      <c r="A44" s="141" t="s">
        <v>459</v>
      </c>
      <c r="B44" s="142" t="s">
        <v>138</v>
      </c>
      <c r="C44" s="143"/>
      <c r="D44" s="143"/>
      <c r="E44" s="143"/>
      <c r="F44" s="164" t="s">
        <v>205</v>
      </c>
      <c r="G44" s="164"/>
      <c r="H44" s="162"/>
      <c r="I44" s="145"/>
    </row>
    <row r="45" spans="1:10" ht="31.5" customHeight="1" x14ac:dyDescent="0.35">
      <c r="A45" s="141" t="s">
        <v>460</v>
      </c>
      <c r="B45" s="142" t="s">
        <v>138</v>
      </c>
      <c r="C45" s="143"/>
      <c r="D45" s="143"/>
      <c r="E45" s="143"/>
      <c r="F45" s="164" t="s">
        <v>205</v>
      </c>
      <c r="G45" s="164"/>
      <c r="H45" s="162"/>
      <c r="I45" s="145"/>
    </row>
    <row r="46" spans="1:10" ht="31.5" customHeight="1" x14ac:dyDescent="0.35">
      <c r="A46" s="141" t="s">
        <v>461</v>
      </c>
      <c r="B46" s="142" t="s">
        <v>138</v>
      </c>
      <c r="C46" s="143"/>
      <c r="D46" s="143"/>
      <c r="E46" s="143"/>
      <c r="F46" s="164" t="s">
        <v>205</v>
      </c>
      <c r="G46" s="164"/>
      <c r="H46" s="162"/>
      <c r="I46" s="145"/>
    </row>
    <row r="47" spans="1:10" ht="31.5" customHeight="1" x14ac:dyDescent="0.35">
      <c r="A47" s="141" t="s">
        <v>462</v>
      </c>
      <c r="B47" s="142" t="s">
        <v>138</v>
      </c>
      <c r="C47" s="143"/>
      <c r="D47" s="143"/>
      <c r="E47" s="143"/>
      <c r="F47" s="164" t="s">
        <v>205</v>
      </c>
      <c r="G47" s="164"/>
      <c r="H47" s="162"/>
      <c r="I47" s="145"/>
    </row>
    <row r="48" spans="1:10" ht="31.5" customHeight="1" x14ac:dyDescent="0.35">
      <c r="A48" s="141" t="s">
        <v>463</v>
      </c>
      <c r="B48" s="142" t="s">
        <v>138</v>
      </c>
      <c r="C48" s="143"/>
      <c r="D48" s="143"/>
      <c r="E48" s="143"/>
      <c r="F48" s="164" t="s">
        <v>205</v>
      </c>
      <c r="G48" s="164"/>
      <c r="H48" s="162"/>
      <c r="I48" s="145"/>
    </row>
    <row r="49" spans="1:10" ht="31.5" customHeight="1" x14ac:dyDescent="0.35">
      <c r="A49" s="141" t="s">
        <v>464</v>
      </c>
      <c r="B49" s="142" t="s">
        <v>138</v>
      </c>
      <c r="C49" s="143"/>
      <c r="D49" s="143"/>
      <c r="E49" s="143"/>
      <c r="F49" s="164" t="s">
        <v>205</v>
      </c>
      <c r="G49" s="164"/>
      <c r="H49" s="162"/>
      <c r="I49" s="145"/>
    </row>
    <row r="50" spans="1:10" ht="31.5" customHeight="1" x14ac:dyDescent="0.35">
      <c r="A50" s="141" t="s">
        <v>465</v>
      </c>
      <c r="B50" s="142" t="s">
        <v>138</v>
      </c>
      <c r="C50" s="143"/>
      <c r="D50" s="143"/>
      <c r="E50" s="143"/>
      <c r="F50" s="164" t="s">
        <v>205</v>
      </c>
      <c r="G50" s="164"/>
      <c r="H50" s="144"/>
      <c r="I50" s="145"/>
    </row>
    <row r="51" spans="1:10" ht="31.5" customHeight="1" x14ac:dyDescent="0.35">
      <c r="A51" s="141" t="s">
        <v>466</v>
      </c>
      <c r="B51" s="142" t="s">
        <v>138</v>
      </c>
      <c r="C51" s="143"/>
      <c r="D51" s="143"/>
      <c r="E51" s="143"/>
      <c r="F51" s="164" t="s">
        <v>205</v>
      </c>
      <c r="G51" s="164"/>
      <c r="H51" s="144"/>
      <c r="I51" s="145"/>
    </row>
    <row r="52" spans="1:10" s="148" customFormat="1" ht="15.45" x14ac:dyDescent="0.35">
      <c r="A52" s="146" t="s">
        <v>467</v>
      </c>
      <c r="B52" s="137"/>
      <c r="C52" s="138">
        <f>COUNTIF(C53:C55,"&gt;""")</f>
        <v>0</v>
      </c>
      <c r="D52" s="138">
        <f t="shared" ref="D52:E52" si="8">COUNTIF(D53:D55,"&gt;""")</f>
        <v>0</v>
      </c>
      <c r="E52" s="138">
        <f t="shared" si="8"/>
        <v>0</v>
      </c>
      <c r="F52" s="205"/>
      <c r="G52" s="205"/>
      <c r="H52" s="206"/>
      <c r="I52" s="177">
        <f>SUM(C52:E52)</f>
        <v>0</v>
      </c>
    </row>
    <row r="53" spans="1:10" ht="30.9" x14ac:dyDescent="0.35">
      <c r="A53" s="141" t="s">
        <v>468</v>
      </c>
      <c r="B53" s="142" t="s">
        <v>139</v>
      </c>
      <c r="C53" s="143"/>
      <c r="D53" s="143"/>
      <c r="E53" s="143"/>
      <c r="F53" s="144" t="s">
        <v>212</v>
      </c>
      <c r="G53" s="144"/>
      <c r="H53" s="144"/>
      <c r="I53" s="145"/>
    </row>
    <row r="54" spans="1:10" ht="30.9" x14ac:dyDescent="0.35">
      <c r="A54" s="141" t="s">
        <v>469</v>
      </c>
      <c r="B54" s="142" t="s">
        <v>140</v>
      </c>
      <c r="C54" s="143"/>
      <c r="D54" s="143"/>
      <c r="E54" s="143"/>
      <c r="F54" s="203" t="s">
        <v>212</v>
      </c>
      <c r="G54" s="203"/>
      <c r="H54" s="162"/>
      <c r="I54" s="145"/>
    </row>
    <row r="55" spans="1:10" ht="30.9" x14ac:dyDescent="0.35">
      <c r="A55" s="141" t="s">
        <v>470</v>
      </c>
      <c r="B55" s="142" t="s">
        <v>141</v>
      </c>
      <c r="C55" s="143"/>
      <c r="D55" s="143"/>
      <c r="E55" s="143"/>
      <c r="F55" s="203" t="s">
        <v>212</v>
      </c>
      <c r="G55" s="203"/>
      <c r="H55" s="144"/>
      <c r="I55" s="145"/>
    </row>
    <row r="56" spans="1:10" s="148" customFormat="1" ht="15.45" x14ac:dyDescent="0.4">
      <c r="A56" s="222" t="s">
        <v>40</v>
      </c>
      <c r="B56" s="223"/>
      <c r="C56" s="187">
        <f>SUM(C6,C9,C15,C17,C21,C33,C40,C52)</f>
        <v>0</v>
      </c>
      <c r="D56" s="187">
        <f>SUM(D6,D9,D15,D17,D21,D33,D40,D52)</f>
        <v>0</v>
      </c>
      <c r="E56" s="187">
        <f>SUM(E6,E9,E15,E17,E21,E33,E40,E52)</f>
        <v>0</v>
      </c>
      <c r="F56" s="200"/>
      <c r="G56" s="200"/>
      <c r="H56" s="224"/>
      <c r="I56" s="225">
        <f>SUM(C56:E56)</f>
        <v>0</v>
      </c>
      <c r="J56" s="153">
        <f>I56-(I6+I15+I40+I9+I17+I21+I33+I52)</f>
        <v>0</v>
      </c>
    </row>
    <row r="57" spans="1:10" s="154" customFormat="1" x14ac:dyDescent="0.35">
      <c r="A57" s="190">
        <f>COUNTA(A7:A8,A10:A14, A16, A18:A20,A22,A24:A27,A29:A32,A35:A39,A41,A43:A51,A53:A55)</f>
        <v>38</v>
      </c>
      <c r="B57" s="191"/>
      <c r="C57" s="192"/>
      <c r="D57" s="192"/>
      <c r="E57" s="192"/>
      <c r="F57" s="193"/>
      <c r="G57" s="193"/>
      <c r="H57" s="193"/>
      <c r="I57" s="191"/>
      <c r="J57" s="157">
        <f>A57-I56</f>
        <v>38</v>
      </c>
    </row>
  </sheetData>
  <sheetProtection formatCells="0" formatColumns="0" formatRows="0" selectLockedCells="1"/>
  <mergeCells count="9">
    <mergeCell ref="A1:I1"/>
    <mergeCell ref="B2:I2"/>
    <mergeCell ref="A4:A5"/>
    <mergeCell ref="B4:B5"/>
    <mergeCell ref="C4:E4"/>
    <mergeCell ref="F4:F5"/>
    <mergeCell ref="H4:H5"/>
    <mergeCell ref="I4:I5"/>
    <mergeCell ref="G4:G5"/>
  </mergeCells>
  <printOptions horizontalCentered="1"/>
  <pageMargins left="0.5" right="0.5" top="0.75" bottom="0.75" header="0.5" footer="0.5"/>
  <pageSetup scale="84" firstPageNumber="2" fitToHeight="0" orientation="landscape" r:id="rId1"/>
  <headerFooter differentOddEven="1" alignWithMargins="0">
    <oddFooter xml:space="preserve">&amp;C&amp;P </oddFooter>
  </headerFooter>
  <rowBreaks count="1" manualBreakCount="1">
    <brk id="28" max="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F0F2B-1D1F-4480-A8B3-183F72C13CC0}">
  <sheetPr codeName="Sheet12">
    <tabColor rgb="FFFFFF00"/>
    <pageSetUpPr fitToPage="1"/>
  </sheetPr>
  <dimension ref="A1:AP55"/>
  <sheetViews>
    <sheetView topLeftCell="A31" zoomScaleNormal="100" workbookViewId="0">
      <selection activeCell="G34" sqref="G9:G34"/>
    </sheetView>
  </sheetViews>
  <sheetFormatPr defaultColWidth="8.5703125" defaultRowHeight="12.9" x14ac:dyDescent="0.35"/>
  <cols>
    <col min="1" max="1" width="47" style="249" customWidth="1"/>
    <col min="2" max="2" width="17.7109375" style="131" customWidth="1"/>
    <col min="3" max="5" width="4.7109375" style="158" customWidth="1"/>
    <col min="6" max="6" width="22.2109375" style="159" customWidth="1"/>
    <col min="7" max="7" width="10.5703125" style="159" customWidth="1"/>
    <col min="8" max="8" width="22.2109375" style="159" customWidth="1"/>
    <col min="9" max="9" width="6.92578125" style="131" bestFit="1" customWidth="1"/>
    <col min="10" max="10" width="12.5" style="131" customWidth="1"/>
    <col min="11" max="16384" width="8.5703125" style="131"/>
  </cols>
  <sheetData>
    <row r="1" spans="1:9" ht="15.45" x14ac:dyDescent="0.4">
      <c r="A1" s="354" t="s">
        <v>560</v>
      </c>
      <c r="B1" s="354"/>
      <c r="C1" s="354"/>
      <c r="D1" s="354"/>
      <c r="E1" s="354"/>
      <c r="F1" s="354"/>
      <c r="G1" s="354"/>
      <c r="H1" s="354"/>
      <c r="I1" s="354"/>
    </row>
    <row r="2" spans="1:9" ht="15.45" x14ac:dyDescent="0.4">
      <c r="A2" s="132" t="s">
        <v>42</v>
      </c>
      <c r="B2" s="355" t="e">
        <f>'Cover Sheet'!B19:L19</f>
        <v>#REF!</v>
      </c>
      <c r="C2" s="355"/>
      <c r="D2" s="355"/>
      <c r="E2" s="355"/>
      <c r="F2" s="355"/>
      <c r="G2" s="355"/>
      <c r="H2" s="355"/>
      <c r="I2" s="355"/>
    </row>
    <row r="3" spans="1:9" ht="15.45" x14ac:dyDescent="0.4">
      <c r="A3" s="226"/>
      <c r="B3" s="133"/>
      <c r="C3" s="133"/>
      <c r="D3" s="133"/>
      <c r="E3" s="133"/>
      <c r="F3" s="133"/>
      <c r="G3" s="133"/>
      <c r="H3" s="133"/>
      <c r="I3" s="133"/>
    </row>
    <row r="4" spans="1:9" ht="15.45" x14ac:dyDescent="0.4">
      <c r="A4" s="365" t="s">
        <v>142</v>
      </c>
      <c r="B4" s="367" t="s">
        <v>35</v>
      </c>
      <c r="C4" s="367" t="s">
        <v>43</v>
      </c>
      <c r="D4" s="367"/>
      <c r="E4" s="367"/>
      <c r="F4" s="368" t="s">
        <v>101</v>
      </c>
      <c r="G4" s="371" t="s">
        <v>217</v>
      </c>
      <c r="H4" s="368" t="s">
        <v>38</v>
      </c>
      <c r="I4" s="367" t="s">
        <v>39</v>
      </c>
    </row>
    <row r="5" spans="1:9" s="136" customFormat="1" ht="45.75" customHeight="1" x14ac:dyDescent="0.35">
      <c r="A5" s="366"/>
      <c r="B5" s="367"/>
      <c r="C5" s="134" t="s">
        <v>22</v>
      </c>
      <c r="D5" s="135" t="s">
        <v>25</v>
      </c>
      <c r="E5" s="135" t="s">
        <v>23</v>
      </c>
      <c r="F5" s="369"/>
      <c r="G5" s="372"/>
      <c r="H5" s="369"/>
      <c r="I5" s="370"/>
    </row>
    <row r="6" spans="1:9" s="148" customFormat="1" ht="15.45" x14ac:dyDescent="0.4">
      <c r="A6" s="166" t="s">
        <v>471</v>
      </c>
      <c r="B6" s="167"/>
      <c r="C6" s="147">
        <f>COUNTIF(C7:C34,"&gt;""")</f>
        <v>0</v>
      </c>
      <c r="D6" s="147">
        <f>COUNTIF(D7:D34,"&gt;""")</f>
        <v>0</v>
      </c>
      <c r="E6" s="147">
        <f>COUNTIF(E7:E34,"&gt;""")</f>
        <v>0</v>
      </c>
      <c r="F6" s="227"/>
      <c r="G6" s="227"/>
      <c r="H6" s="227"/>
      <c r="I6" s="228">
        <f>SUM(C6:E6)</f>
        <v>0</v>
      </c>
    </row>
    <row r="7" spans="1:9" ht="46.3" x14ac:dyDescent="0.4">
      <c r="A7" s="141" t="s">
        <v>472</v>
      </c>
      <c r="B7" s="142" t="s">
        <v>143</v>
      </c>
      <c r="C7" s="143"/>
      <c r="D7" s="143"/>
      <c r="E7" s="143"/>
      <c r="F7" s="173" t="s">
        <v>232</v>
      </c>
      <c r="G7" s="173"/>
      <c r="H7" s="144"/>
      <c r="I7" s="194"/>
    </row>
    <row r="8" spans="1:9" ht="46.3" x14ac:dyDescent="0.4">
      <c r="A8" s="229" t="s">
        <v>473</v>
      </c>
      <c r="B8" s="230" t="s">
        <v>144</v>
      </c>
      <c r="C8" s="231"/>
      <c r="D8" s="231"/>
      <c r="E8" s="231"/>
      <c r="F8" s="232"/>
      <c r="G8" s="232"/>
      <c r="H8" s="233"/>
      <c r="I8" s="234"/>
    </row>
    <row r="9" spans="1:9" ht="30.9" x14ac:dyDescent="0.4">
      <c r="A9" s="141" t="s">
        <v>474</v>
      </c>
      <c r="B9" s="235" t="s">
        <v>145</v>
      </c>
      <c r="C9" s="143"/>
      <c r="D9" s="143"/>
      <c r="E9" s="143"/>
      <c r="F9" s="173" t="s">
        <v>203</v>
      </c>
      <c r="G9" s="278"/>
      <c r="H9" s="144"/>
      <c r="I9" s="236"/>
    </row>
    <row r="10" spans="1:9" ht="30.9" x14ac:dyDescent="0.4">
      <c r="A10" s="141" t="s">
        <v>475</v>
      </c>
      <c r="B10" s="142" t="s">
        <v>146</v>
      </c>
      <c r="C10" s="143"/>
      <c r="D10" s="143"/>
      <c r="E10" s="143"/>
      <c r="F10" s="173" t="s">
        <v>203</v>
      </c>
      <c r="G10" s="278"/>
      <c r="H10" s="144"/>
      <c r="I10" s="194"/>
    </row>
    <row r="11" spans="1:9" ht="46.3" x14ac:dyDescent="0.4">
      <c r="A11" s="141" t="s">
        <v>476</v>
      </c>
      <c r="B11" s="142" t="s">
        <v>147</v>
      </c>
      <c r="C11" s="143"/>
      <c r="D11" s="143"/>
      <c r="E11" s="143"/>
      <c r="F11" s="173" t="s">
        <v>203</v>
      </c>
      <c r="G11" s="278"/>
      <c r="H11" s="144"/>
      <c r="I11" s="194"/>
    </row>
    <row r="12" spans="1:9" ht="61.75" x14ac:dyDescent="0.4">
      <c r="A12" s="141" t="s">
        <v>477</v>
      </c>
      <c r="B12" s="142" t="s">
        <v>148</v>
      </c>
      <c r="C12" s="143"/>
      <c r="D12" s="143"/>
      <c r="E12" s="143"/>
      <c r="F12" s="173" t="s">
        <v>203</v>
      </c>
      <c r="G12" s="278"/>
      <c r="H12" s="144"/>
      <c r="I12" s="194"/>
    </row>
    <row r="13" spans="1:9" ht="46.3" x14ac:dyDescent="0.4">
      <c r="A13" s="141" t="s">
        <v>478</v>
      </c>
      <c r="B13" s="142" t="s">
        <v>149</v>
      </c>
      <c r="C13" s="143"/>
      <c r="D13" s="143"/>
      <c r="E13" s="143"/>
      <c r="F13" s="173" t="s">
        <v>203</v>
      </c>
      <c r="G13" s="278"/>
      <c r="H13" s="144"/>
      <c r="I13" s="194"/>
    </row>
    <row r="14" spans="1:9" ht="46.3" x14ac:dyDescent="0.4">
      <c r="A14" s="141" t="s">
        <v>479</v>
      </c>
      <c r="B14" s="142" t="s">
        <v>149</v>
      </c>
      <c r="C14" s="143"/>
      <c r="D14" s="143"/>
      <c r="E14" s="143"/>
      <c r="F14" s="173" t="s">
        <v>203</v>
      </c>
      <c r="G14" s="278"/>
      <c r="H14" s="144"/>
      <c r="I14" s="194"/>
    </row>
    <row r="15" spans="1:9" ht="30.9" x14ac:dyDescent="0.4">
      <c r="A15" s="141" t="s">
        <v>480</v>
      </c>
      <c r="B15" s="142" t="s">
        <v>150</v>
      </c>
      <c r="C15" s="143"/>
      <c r="D15" s="143"/>
      <c r="E15" s="143"/>
      <c r="F15" s="173" t="s">
        <v>203</v>
      </c>
      <c r="G15" s="278"/>
      <c r="H15" s="144"/>
      <c r="I15" s="194"/>
    </row>
    <row r="16" spans="1:9" ht="30.9" x14ac:dyDescent="0.4">
      <c r="A16" s="141" t="s">
        <v>481</v>
      </c>
      <c r="B16" s="142" t="s">
        <v>151</v>
      </c>
      <c r="C16" s="143"/>
      <c r="D16" s="143"/>
      <c r="E16" s="143"/>
      <c r="F16" s="173" t="s">
        <v>203</v>
      </c>
      <c r="G16" s="278"/>
      <c r="H16" s="144"/>
      <c r="I16" s="194"/>
    </row>
    <row r="17" spans="1:42" ht="30.9" x14ac:dyDescent="0.4">
      <c r="A17" s="141" t="s">
        <v>482</v>
      </c>
      <c r="B17" s="142" t="s">
        <v>152</v>
      </c>
      <c r="C17" s="143"/>
      <c r="D17" s="143"/>
      <c r="E17" s="143"/>
      <c r="F17" s="173" t="s">
        <v>203</v>
      </c>
      <c r="G17" s="278"/>
      <c r="H17" s="144"/>
      <c r="I17" s="194"/>
    </row>
    <row r="18" spans="1:42" ht="30.9" x14ac:dyDescent="0.4">
      <c r="A18" s="141" t="s">
        <v>483</v>
      </c>
      <c r="B18" s="142" t="s">
        <v>152</v>
      </c>
      <c r="C18" s="143"/>
      <c r="D18" s="143"/>
      <c r="E18" s="143"/>
      <c r="F18" s="173" t="s">
        <v>241</v>
      </c>
      <c r="G18" s="279"/>
      <c r="H18" s="144"/>
      <c r="I18" s="194"/>
    </row>
    <row r="19" spans="1:42" ht="30.9" x14ac:dyDescent="0.4">
      <c r="A19" s="141" t="s">
        <v>484</v>
      </c>
      <c r="B19" s="142" t="s">
        <v>152</v>
      </c>
      <c r="C19" s="143"/>
      <c r="D19" s="143"/>
      <c r="E19" s="143"/>
      <c r="F19" s="173" t="s">
        <v>203</v>
      </c>
      <c r="G19" s="278"/>
      <c r="H19" s="144"/>
      <c r="I19" s="194"/>
    </row>
    <row r="20" spans="1:42" ht="30.9" x14ac:dyDescent="0.4">
      <c r="A20" s="141" t="s">
        <v>485</v>
      </c>
      <c r="B20" s="142" t="s">
        <v>152</v>
      </c>
      <c r="C20" s="143"/>
      <c r="D20" s="143"/>
      <c r="E20" s="143"/>
      <c r="F20" s="173" t="s">
        <v>203</v>
      </c>
      <c r="G20" s="278"/>
      <c r="H20" s="144"/>
      <c r="I20" s="194"/>
    </row>
    <row r="21" spans="1:42" ht="46.3" x14ac:dyDescent="0.4">
      <c r="A21" s="141" t="s">
        <v>486</v>
      </c>
      <c r="B21" s="142" t="s">
        <v>152</v>
      </c>
      <c r="C21" s="143"/>
      <c r="D21" s="143"/>
      <c r="E21" s="143"/>
      <c r="F21" s="173" t="s">
        <v>203</v>
      </c>
      <c r="G21" s="278"/>
      <c r="H21" s="144"/>
      <c r="I21" s="194"/>
    </row>
    <row r="22" spans="1:42" ht="30.9" x14ac:dyDescent="0.4">
      <c r="A22" s="141" t="s">
        <v>487</v>
      </c>
      <c r="B22" s="142" t="s">
        <v>152</v>
      </c>
      <c r="C22" s="143"/>
      <c r="D22" s="143"/>
      <c r="E22" s="143"/>
      <c r="F22" s="173" t="s">
        <v>203</v>
      </c>
      <c r="G22" s="278"/>
      <c r="H22" s="144"/>
      <c r="I22" s="194"/>
    </row>
    <row r="23" spans="1:42" s="237" customFormat="1" ht="61.75" x14ac:dyDescent="0.4">
      <c r="A23" s="141" t="s">
        <v>488</v>
      </c>
      <c r="B23" s="142" t="s">
        <v>153</v>
      </c>
      <c r="C23" s="143"/>
      <c r="D23" s="143"/>
      <c r="E23" s="143"/>
      <c r="F23" s="144" t="s">
        <v>212</v>
      </c>
      <c r="G23" s="274"/>
      <c r="H23" s="144"/>
      <c r="I23" s="194"/>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row>
    <row r="24" spans="1:42" ht="30.9" x14ac:dyDescent="0.4">
      <c r="A24" s="141" t="s">
        <v>489</v>
      </c>
      <c r="B24" s="142" t="s">
        <v>154</v>
      </c>
      <c r="C24" s="143"/>
      <c r="D24" s="143"/>
      <c r="E24" s="143"/>
      <c r="F24" s="144" t="s">
        <v>212</v>
      </c>
      <c r="G24" s="274"/>
      <c r="H24" s="144"/>
      <c r="I24" s="194"/>
    </row>
    <row r="25" spans="1:42" ht="46.3" x14ac:dyDescent="0.4">
      <c r="A25" s="141" t="s">
        <v>490</v>
      </c>
      <c r="B25" s="142" t="s">
        <v>155</v>
      </c>
      <c r="C25" s="143"/>
      <c r="D25" s="143"/>
      <c r="E25" s="143"/>
      <c r="F25" s="144" t="s">
        <v>212</v>
      </c>
      <c r="G25" s="274"/>
      <c r="H25" s="144"/>
      <c r="I25" s="194"/>
    </row>
    <row r="26" spans="1:42" ht="30.9" x14ac:dyDescent="0.4">
      <c r="A26" s="141" t="s">
        <v>491</v>
      </c>
      <c r="B26" s="142" t="s">
        <v>156</v>
      </c>
      <c r="C26" s="143"/>
      <c r="D26" s="143"/>
      <c r="E26" s="143"/>
      <c r="F26" s="173" t="s">
        <v>203</v>
      </c>
      <c r="G26" s="278"/>
      <c r="H26" s="144"/>
      <c r="I26" s="194"/>
    </row>
    <row r="27" spans="1:42" ht="46.3" x14ac:dyDescent="0.4">
      <c r="A27" s="141" t="s">
        <v>492</v>
      </c>
      <c r="B27" s="142" t="s">
        <v>157</v>
      </c>
      <c r="C27" s="143"/>
      <c r="D27" s="143"/>
      <c r="E27" s="143"/>
      <c r="F27" s="173" t="s">
        <v>203</v>
      </c>
      <c r="G27" s="278"/>
      <c r="H27" s="144"/>
      <c r="I27" s="194"/>
    </row>
    <row r="28" spans="1:42" ht="46.3" x14ac:dyDescent="0.4">
      <c r="A28" s="141" t="s">
        <v>493</v>
      </c>
      <c r="B28" s="142" t="s">
        <v>158</v>
      </c>
      <c r="C28" s="143"/>
      <c r="D28" s="143"/>
      <c r="E28" s="143"/>
      <c r="F28" s="173" t="s">
        <v>203</v>
      </c>
      <c r="G28" s="278"/>
      <c r="H28" s="144"/>
      <c r="I28" s="194"/>
    </row>
    <row r="29" spans="1:42" s="165" customFormat="1" ht="46.3" x14ac:dyDescent="0.4">
      <c r="A29" s="141" t="s">
        <v>494</v>
      </c>
      <c r="B29" s="142" t="s">
        <v>159</v>
      </c>
      <c r="C29" s="143"/>
      <c r="D29" s="143"/>
      <c r="E29" s="143"/>
      <c r="F29" s="173" t="s">
        <v>203</v>
      </c>
      <c r="G29" s="278"/>
      <c r="H29" s="144"/>
      <c r="I29" s="238"/>
    </row>
    <row r="30" spans="1:42" ht="66" customHeight="1" x14ac:dyDescent="0.4">
      <c r="A30" s="141" t="s">
        <v>495</v>
      </c>
      <c r="B30" s="142" t="s">
        <v>159</v>
      </c>
      <c r="C30" s="143"/>
      <c r="D30" s="143"/>
      <c r="E30" s="143"/>
      <c r="F30" s="173" t="s">
        <v>203</v>
      </c>
      <c r="G30" s="278"/>
      <c r="H30" s="144"/>
      <c r="I30" s="238"/>
    </row>
    <row r="31" spans="1:42" ht="49.5" customHeight="1" x14ac:dyDescent="0.4">
      <c r="A31" s="141" t="s">
        <v>496</v>
      </c>
      <c r="B31" s="142" t="s">
        <v>159</v>
      </c>
      <c r="C31" s="143"/>
      <c r="D31" s="143"/>
      <c r="E31" s="143"/>
      <c r="F31" s="173" t="s">
        <v>203</v>
      </c>
      <c r="G31" s="278"/>
      <c r="H31" s="144"/>
      <c r="I31" s="194"/>
    </row>
    <row r="32" spans="1:42" ht="49.5" customHeight="1" x14ac:dyDescent="0.4">
      <c r="A32" s="141" t="s">
        <v>497</v>
      </c>
      <c r="B32" s="142" t="s">
        <v>160</v>
      </c>
      <c r="C32" s="143"/>
      <c r="D32" s="143"/>
      <c r="E32" s="143"/>
      <c r="F32" s="173" t="s">
        <v>208</v>
      </c>
      <c r="G32" s="278"/>
      <c r="H32" s="144"/>
      <c r="I32" s="194"/>
    </row>
    <row r="33" spans="1:10" ht="61.75" x14ac:dyDescent="0.4">
      <c r="A33" s="141" t="s">
        <v>498</v>
      </c>
      <c r="B33" s="142" t="s">
        <v>160</v>
      </c>
      <c r="C33" s="143"/>
      <c r="D33" s="143"/>
      <c r="E33" s="143"/>
      <c r="F33" s="173" t="s">
        <v>208</v>
      </c>
      <c r="G33" s="278"/>
      <c r="H33" s="144"/>
      <c r="I33" s="194"/>
    </row>
    <row r="34" spans="1:10" ht="46.3" x14ac:dyDescent="0.4">
      <c r="A34" s="141" t="s">
        <v>499</v>
      </c>
      <c r="B34" s="142" t="s">
        <v>161</v>
      </c>
      <c r="C34" s="143"/>
      <c r="D34" s="143"/>
      <c r="E34" s="143"/>
      <c r="F34" s="173" t="s">
        <v>209</v>
      </c>
      <c r="G34" s="278"/>
      <c r="H34" s="144"/>
      <c r="I34" s="194"/>
    </row>
    <row r="35" spans="1:10" s="154" customFormat="1" ht="15.45" x14ac:dyDescent="0.4">
      <c r="A35" s="166" t="s">
        <v>500</v>
      </c>
      <c r="B35" s="167"/>
      <c r="C35" s="147">
        <f>COUNTIF(C36:C38,"&gt;""")</f>
        <v>0</v>
      </c>
      <c r="D35" s="147">
        <f t="shared" ref="D35:E35" si="0">COUNTIF(D36:D38,"&gt;""")</f>
        <v>0</v>
      </c>
      <c r="E35" s="147">
        <f t="shared" si="0"/>
        <v>0</v>
      </c>
      <c r="F35" s="227"/>
      <c r="G35" s="227"/>
      <c r="H35" s="227"/>
      <c r="I35" s="228">
        <f>SUM(C35:E35)</f>
        <v>0</v>
      </c>
    </row>
    <row r="36" spans="1:10" ht="77.150000000000006" x14ac:dyDescent="0.4">
      <c r="A36" s="141" t="s">
        <v>501</v>
      </c>
      <c r="B36" s="142" t="s">
        <v>162</v>
      </c>
      <c r="C36" s="143"/>
      <c r="D36" s="143"/>
      <c r="E36" s="143"/>
      <c r="F36" s="144" t="s">
        <v>235</v>
      </c>
      <c r="G36" s="144"/>
      <c r="H36" s="144"/>
      <c r="I36" s="194"/>
    </row>
    <row r="37" spans="1:10" ht="30.9" x14ac:dyDescent="0.4">
      <c r="A37" s="141" t="s">
        <v>502</v>
      </c>
      <c r="B37" s="142" t="s">
        <v>163</v>
      </c>
      <c r="C37" s="143"/>
      <c r="D37" s="143"/>
      <c r="E37" s="143"/>
      <c r="F37" s="144" t="s">
        <v>212</v>
      </c>
      <c r="G37" s="144"/>
      <c r="H37" s="144"/>
      <c r="I37" s="194"/>
    </row>
    <row r="38" spans="1:10" ht="77.150000000000006" x14ac:dyDescent="0.4">
      <c r="A38" s="141" t="s">
        <v>503</v>
      </c>
      <c r="B38" s="142" t="s">
        <v>164</v>
      </c>
      <c r="C38" s="143"/>
      <c r="D38" s="143"/>
      <c r="E38" s="143"/>
      <c r="F38" s="144" t="s">
        <v>274</v>
      </c>
      <c r="G38" s="144"/>
      <c r="H38" s="144"/>
      <c r="I38" s="194"/>
    </row>
    <row r="39" spans="1:10" s="154" customFormat="1" ht="15.45" x14ac:dyDescent="0.4">
      <c r="A39" s="166" t="s">
        <v>504</v>
      </c>
      <c r="B39" s="167"/>
      <c r="C39" s="147">
        <f>COUNTIF(C41:C46,"&gt;""")</f>
        <v>0</v>
      </c>
      <c r="D39" s="147">
        <f t="shared" ref="D39:E39" si="1">COUNTIF(D41:D46,"&gt;""")</f>
        <v>0</v>
      </c>
      <c r="E39" s="147">
        <f t="shared" si="1"/>
        <v>0</v>
      </c>
      <c r="F39" s="227"/>
      <c r="G39" s="227"/>
      <c r="H39" s="227"/>
      <c r="I39" s="228">
        <f>SUM(C39:E39)</f>
        <v>0</v>
      </c>
    </row>
    <row r="40" spans="1:10" ht="46.3" x14ac:dyDescent="0.4">
      <c r="A40" s="229" t="s">
        <v>505</v>
      </c>
      <c r="B40" s="239" t="s">
        <v>165</v>
      </c>
      <c r="C40" s="231"/>
      <c r="D40" s="231"/>
      <c r="E40" s="231"/>
      <c r="F40" s="240"/>
      <c r="G40" s="240"/>
      <c r="H40" s="240"/>
      <c r="I40" s="241"/>
    </row>
    <row r="41" spans="1:10" ht="46.3" x14ac:dyDescent="0.4">
      <c r="A41" s="141" t="s">
        <v>506</v>
      </c>
      <c r="B41" s="142" t="s">
        <v>166</v>
      </c>
      <c r="C41" s="143"/>
      <c r="D41" s="143"/>
      <c r="E41" s="143"/>
      <c r="F41" s="144" t="s">
        <v>521</v>
      </c>
      <c r="G41" s="144"/>
      <c r="H41" s="144"/>
      <c r="I41" s="194"/>
      <c r="J41" s="280"/>
    </row>
    <row r="42" spans="1:10" ht="30.9" x14ac:dyDescent="0.4">
      <c r="A42" s="141" t="s">
        <v>507</v>
      </c>
      <c r="B42" s="142" t="s">
        <v>167</v>
      </c>
      <c r="C42" s="143"/>
      <c r="D42" s="143"/>
      <c r="E42" s="143"/>
      <c r="F42" s="144" t="s">
        <v>229</v>
      </c>
      <c r="G42" s="144"/>
      <c r="H42" s="144"/>
      <c r="I42" s="194"/>
    </row>
    <row r="43" spans="1:10" ht="30.9" x14ac:dyDescent="0.4">
      <c r="A43" s="141" t="s">
        <v>508</v>
      </c>
      <c r="B43" s="142" t="s">
        <v>168</v>
      </c>
      <c r="C43" s="143"/>
      <c r="D43" s="143"/>
      <c r="E43" s="143"/>
      <c r="F43" s="144" t="s">
        <v>229</v>
      </c>
      <c r="G43" s="144"/>
      <c r="H43" s="144"/>
      <c r="I43" s="194"/>
    </row>
    <row r="44" spans="1:10" ht="30.9" x14ac:dyDescent="0.4">
      <c r="A44" s="141" t="s">
        <v>509</v>
      </c>
      <c r="B44" s="142" t="s">
        <v>169</v>
      </c>
      <c r="C44" s="143"/>
      <c r="D44" s="143"/>
      <c r="E44" s="143"/>
      <c r="F44" s="144" t="s">
        <v>229</v>
      </c>
      <c r="G44" s="144"/>
      <c r="H44" s="144"/>
      <c r="I44" s="194"/>
    </row>
    <row r="45" spans="1:10" ht="46.3" x14ac:dyDescent="0.4">
      <c r="A45" s="141" t="s">
        <v>510</v>
      </c>
      <c r="B45" s="142" t="s">
        <v>170</v>
      </c>
      <c r="C45" s="143"/>
      <c r="D45" s="143"/>
      <c r="E45" s="143"/>
      <c r="F45" s="144" t="s">
        <v>229</v>
      </c>
      <c r="G45" s="144"/>
      <c r="H45" s="144"/>
      <c r="I45" s="194"/>
    </row>
    <row r="46" spans="1:10" s="165" customFormat="1" ht="46.3" x14ac:dyDescent="0.4">
      <c r="A46" s="141" t="s">
        <v>511</v>
      </c>
      <c r="B46" s="142" t="s">
        <v>171</v>
      </c>
      <c r="C46" s="143"/>
      <c r="D46" s="143"/>
      <c r="E46" s="143"/>
      <c r="F46" s="164" t="s">
        <v>229</v>
      </c>
      <c r="G46" s="164"/>
      <c r="H46" s="144"/>
      <c r="I46" s="194"/>
    </row>
    <row r="47" spans="1:10" s="154" customFormat="1" ht="15.45" x14ac:dyDescent="0.4">
      <c r="A47" s="166" t="s">
        <v>512</v>
      </c>
      <c r="B47" s="167"/>
      <c r="C47" s="147">
        <f>COUNTIF(C48,"&gt;""")</f>
        <v>0</v>
      </c>
      <c r="D47" s="147">
        <f t="shared" ref="D47:E47" si="2">COUNTIF(D48,"&gt;""")</f>
        <v>0</v>
      </c>
      <c r="E47" s="147">
        <f t="shared" si="2"/>
        <v>0</v>
      </c>
      <c r="F47" s="227"/>
      <c r="G47" s="227"/>
      <c r="H47" s="227"/>
      <c r="I47" s="228">
        <f>SUM(C47:E47)</f>
        <v>0</v>
      </c>
    </row>
    <row r="48" spans="1:10" ht="61.75" x14ac:dyDescent="0.4">
      <c r="A48" s="141" t="s">
        <v>513</v>
      </c>
      <c r="B48" s="142" t="s">
        <v>172</v>
      </c>
      <c r="C48" s="143"/>
      <c r="D48" s="143"/>
      <c r="E48" s="143"/>
      <c r="F48" s="298" t="s">
        <v>210</v>
      </c>
      <c r="G48" s="144"/>
      <c r="H48" s="144"/>
      <c r="I48" s="194"/>
    </row>
    <row r="49" spans="1:10" s="154" customFormat="1" ht="15.45" x14ac:dyDescent="0.4">
      <c r="A49" s="166" t="s">
        <v>514</v>
      </c>
      <c r="B49" s="167"/>
      <c r="C49" s="147">
        <f>COUNTIF(C50,"&gt;""")</f>
        <v>0</v>
      </c>
      <c r="D49" s="147">
        <f t="shared" ref="D49:E49" si="3">COUNTIF(D50,"&gt;""")</f>
        <v>0</v>
      </c>
      <c r="E49" s="147">
        <f t="shared" si="3"/>
        <v>0</v>
      </c>
      <c r="F49" s="227"/>
      <c r="G49" s="227"/>
      <c r="H49" s="227"/>
      <c r="I49" s="228">
        <f>SUM(C49:E49)</f>
        <v>0</v>
      </c>
    </row>
    <row r="50" spans="1:10" ht="46.3" x14ac:dyDescent="0.4">
      <c r="A50" s="141" t="s">
        <v>515</v>
      </c>
      <c r="B50" s="142" t="s">
        <v>173</v>
      </c>
      <c r="C50" s="143"/>
      <c r="D50" s="143"/>
      <c r="E50" s="143"/>
      <c r="F50" s="298" t="s">
        <v>210</v>
      </c>
      <c r="G50" s="144"/>
      <c r="H50" s="144"/>
      <c r="I50" s="194"/>
    </row>
    <row r="51" spans="1:10" ht="15.45" x14ac:dyDescent="0.4">
      <c r="A51" s="166" t="s">
        <v>516</v>
      </c>
      <c r="B51" s="167"/>
      <c r="C51" s="147">
        <f>COUNTIF(C52:C53,"&gt;""")</f>
        <v>0</v>
      </c>
      <c r="D51" s="147">
        <f t="shared" ref="D51:E51" si="4">COUNTIF(D52:D53,"&gt;""")</f>
        <v>0</v>
      </c>
      <c r="E51" s="147">
        <f t="shared" si="4"/>
        <v>0</v>
      </c>
      <c r="F51" s="227"/>
      <c r="G51" s="227"/>
      <c r="H51" s="227"/>
      <c r="I51" s="228">
        <f>SUM(C51:E51)</f>
        <v>0</v>
      </c>
    </row>
    <row r="52" spans="1:10" ht="79.5" customHeight="1" x14ac:dyDescent="0.4">
      <c r="A52" s="242" t="s">
        <v>517</v>
      </c>
      <c r="B52" s="142" t="s">
        <v>174</v>
      </c>
      <c r="C52" s="243"/>
      <c r="D52" s="243"/>
      <c r="E52" s="243"/>
      <c r="F52" s="244" t="s">
        <v>233</v>
      </c>
      <c r="G52" s="244"/>
      <c r="H52" s="170"/>
      <c r="I52" s="245"/>
    </row>
    <row r="53" spans="1:10" ht="92.6" x14ac:dyDescent="0.4">
      <c r="A53" s="141" t="s">
        <v>518</v>
      </c>
      <c r="B53" s="142" t="s">
        <v>175</v>
      </c>
      <c r="C53" s="143"/>
      <c r="D53" s="143"/>
      <c r="E53" s="143"/>
      <c r="F53" s="244" t="s">
        <v>234</v>
      </c>
      <c r="G53" s="244"/>
      <c r="H53" s="144"/>
      <c r="I53" s="194"/>
    </row>
    <row r="54" spans="1:10" s="148" customFormat="1" ht="15.45" x14ac:dyDescent="0.35">
      <c r="A54" s="246" t="s">
        <v>40</v>
      </c>
      <c r="B54" s="247"/>
      <c r="C54" s="147">
        <f>+C6+C35+C39+C49+C47+C51</f>
        <v>0</v>
      </c>
      <c r="D54" s="147">
        <f t="shared" ref="D54:E54" si="5">+D6+D35+D39+D49+D47+D51</f>
        <v>0</v>
      </c>
      <c r="E54" s="147">
        <f t="shared" si="5"/>
        <v>0</v>
      </c>
      <c r="F54" s="224"/>
      <c r="G54" s="224"/>
      <c r="H54" s="224"/>
      <c r="I54" s="248">
        <f>SUM(C54:E54)</f>
        <v>0</v>
      </c>
      <c r="J54" s="153">
        <f>I54-I6-I35-I39-I47-I49-I51</f>
        <v>0</v>
      </c>
    </row>
    <row r="55" spans="1:10" s="154" customFormat="1" x14ac:dyDescent="0.35">
      <c r="A55" s="201">
        <f>COUNTA(A7:A7,A9:A34,A36:A38,A46,A41:A45,A48,A50,A52:A53)</f>
        <v>40</v>
      </c>
      <c r="C55" s="155"/>
      <c r="D55" s="155"/>
      <c r="E55" s="155"/>
      <c r="F55" s="156"/>
      <c r="G55" s="156"/>
      <c r="H55" s="156"/>
      <c r="J55" s="157">
        <f>A55-I54</f>
        <v>40</v>
      </c>
    </row>
  </sheetData>
  <sheetProtection formatCells="0" formatColumns="0" formatRows="0" selectLockedCells="1"/>
  <mergeCells count="9">
    <mergeCell ref="A1:I1"/>
    <mergeCell ref="B2:I2"/>
    <mergeCell ref="A4:A5"/>
    <mergeCell ref="B4:B5"/>
    <mergeCell ref="C4:E4"/>
    <mergeCell ref="F4:F5"/>
    <mergeCell ref="H4:H5"/>
    <mergeCell ref="I4:I5"/>
    <mergeCell ref="G4:G5"/>
  </mergeCells>
  <printOptions horizontalCentered="1"/>
  <pageMargins left="0.5" right="0.5" top="0.75" bottom="0.75" header="0.5" footer="0.5"/>
  <pageSetup scale="85" firstPageNumber="2" fitToHeight="0" orientation="landscape" r:id="rId1"/>
  <headerFooter alignWithMargins="0">
    <oddFooter>&amp;C &amp;P</oddFooter>
  </headerFooter>
  <rowBreaks count="3" manualBreakCount="3">
    <brk id="16" max="8" man="1"/>
    <brk id="29" max="8" man="1"/>
    <brk id="39" max="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4819C-5BB5-422C-87B4-EF8D90582C51}">
  <sheetPr codeName="Sheet13">
    <tabColor rgb="FFFFFF00"/>
    <pageSetUpPr fitToPage="1"/>
  </sheetPr>
  <dimension ref="A1:Q14"/>
  <sheetViews>
    <sheetView topLeftCell="A5" zoomScaleNormal="100" zoomScalePageLayoutView="10" workbookViewId="0">
      <selection activeCell="E8" sqref="E8"/>
    </sheetView>
  </sheetViews>
  <sheetFormatPr defaultColWidth="8.5703125" defaultRowHeight="12.9" x14ac:dyDescent="0.35"/>
  <cols>
    <col min="1" max="1" width="47" style="131" customWidth="1"/>
    <col min="2" max="2" width="18.7109375" style="158" customWidth="1"/>
    <col min="3" max="5" width="4.7109375" style="158" customWidth="1"/>
    <col min="6" max="6" width="22.2109375" style="159" customWidth="1"/>
    <col min="7" max="7" width="10.5703125" style="159" customWidth="1"/>
    <col min="8" max="8" width="22.2109375" style="159" customWidth="1"/>
    <col min="9" max="9" width="6.92578125" style="131" bestFit="1" customWidth="1"/>
    <col min="10" max="10" width="8.5703125" style="131" customWidth="1"/>
    <col min="11" max="16384" width="8.5703125" style="131"/>
  </cols>
  <sheetData>
    <row r="1" spans="1:17" ht="15.45" x14ac:dyDescent="0.4">
      <c r="A1" s="354" t="s">
        <v>561</v>
      </c>
      <c r="B1" s="354"/>
      <c r="C1" s="354"/>
      <c r="D1" s="354"/>
      <c r="E1" s="354"/>
      <c r="F1" s="354"/>
      <c r="G1" s="354"/>
      <c r="H1" s="354"/>
      <c r="I1" s="354"/>
    </row>
    <row r="2" spans="1:17" ht="15.45" x14ac:dyDescent="0.4">
      <c r="A2" s="132" t="s">
        <v>42</v>
      </c>
      <c r="B2" s="355" t="e">
        <f>'Cover Sheet'!B19:L19</f>
        <v>#REF!</v>
      </c>
      <c r="C2" s="355"/>
      <c r="D2" s="355"/>
      <c r="E2" s="355"/>
      <c r="F2" s="355"/>
      <c r="G2" s="355"/>
      <c r="H2" s="355"/>
      <c r="I2" s="355"/>
    </row>
    <row r="3" spans="1:17" ht="15.45" x14ac:dyDescent="0.4">
      <c r="A3" s="132"/>
      <c r="B3" s="133"/>
      <c r="C3" s="133"/>
      <c r="D3" s="133"/>
      <c r="E3" s="133"/>
      <c r="F3" s="133"/>
      <c r="G3" s="133"/>
      <c r="H3" s="133"/>
      <c r="I3" s="133"/>
    </row>
    <row r="4" spans="1:17" ht="15" customHeight="1" x14ac:dyDescent="0.35">
      <c r="A4" s="356" t="s">
        <v>176</v>
      </c>
      <c r="B4" s="358" t="s">
        <v>35</v>
      </c>
      <c r="C4" s="358" t="s">
        <v>43</v>
      </c>
      <c r="D4" s="358"/>
      <c r="E4" s="358"/>
      <c r="F4" s="359" t="s">
        <v>101</v>
      </c>
      <c r="G4" s="362" t="s">
        <v>217</v>
      </c>
      <c r="H4" s="359" t="s">
        <v>38</v>
      </c>
      <c r="I4" s="356" t="s">
        <v>39</v>
      </c>
    </row>
    <row r="5" spans="1:17" s="136" customFormat="1" ht="53.9" customHeight="1" x14ac:dyDescent="0.35">
      <c r="A5" s="356"/>
      <c r="B5" s="358"/>
      <c r="C5" s="134" t="s">
        <v>22</v>
      </c>
      <c r="D5" s="135" t="s">
        <v>25</v>
      </c>
      <c r="E5" s="135" t="s">
        <v>23</v>
      </c>
      <c r="F5" s="359"/>
      <c r="G5" s="363"/>
      <c r="H5" s="359"/>
      <c r="I5" s="356"/>
      <c r="J5" s="250"/>
      <c r="K5" s="250"/>
      <c r="L5" s="250"/>
      <c r="M5" s="250"/>
      <c r="N5" s="250"/>
      <c r="O5" s="250"/>
      <c r="P5" s="250"/>
      <c r="Q5" s="250"/>
    </row>
    <row r="6" spans="1:17" s="251" customFormat="1" ht="32.25" customHeight="1" x14ac:dyDescent="0.4">
      <c r="A6" s="205" t="s">
        <v>408</v>
      </c>
      <c r="B6" s="138"/>
      <c r="C6" s="138">
        <f>COUNTIF(C7:C12,"&gt;""")</f>
        <v>0</v>
      </c>
      <c r="D6" s="138">
        <f t="shared" ref="D6:E6" si="0">COUNTIF(D7:D12,"&gt;""")</f>
        <v>0</v>
      </c>
      <c r="E6" s="138">
        <f t="shared" si="0"/>
        <v>0</v>
      </c>
      <c r="F6" s="160"/>
      <c r="G6" s="160"/>
      <c r="H6" s="160"/>
      <c r="I6" s="140">
        <f>SUM(C6:E6)</f>
        <v>0</v>
      </c>
    </row>
    <row r="7" spans="1:17" ht="46.3" x14ac:dyDescent="0.4">
      <c r="A7" s="169" t="s">
        <v>409</v>
      </c>
      <c r="B7" s="142" t="s">
        <v>177</v>
      </c>
      <c r="C7" s="143"/>
      <c r="D7" s="143"/>
      <c r="E7" s="143"/>
      <c r="F7" s="144" t="s">
        <v>522</v>
      </c>
      <c r="G7" s="144"/>
      <c r="H7" s="144"/>
      <c r="I7" s="194"/>
    </row>
    <row r="8" spans="1:17" ht="46.3" x14ac:dyDescent="0.4">
      <c r="A8" s="141" t="s">
        <v>410</v>
      </c>
      <c r="B8" s="142" t="s">
        <v>178</v>
      </c>
      <c r="C8" s="143"/>
      <c r="D8" s="143"/>
      <c r="E8" s="143"/>
      <c r="F8" s="144" t="s">
        <v>522</v>
      </c>
      <c r="G8" s="144"/>
      <c r="H8" s="203"/>
      <c r="I8" s="194"/>
    </row>
    <row r="9" spans="1:17" ht="30.9" x14ac:dyDescent="0.4">
      <c r="A9" s="141" t="s">
        <v>411</v>
      </c>
      <c r="B9" s="142" t="s">
        <v>179</v>
      </c>
      <c r="C9" s="143"/>
      <c r="D9" s="143"/>
      <c r="E9" s="143"/>
      <c r="F9" s="144" t="s">
        <v>522</v>
      </c>
      <c r="G9" s="144"/>
      <c r="H9" s="203"/>
      <c r="I9" s="194"/>
    </row>
    <row r="10" spans="1:17" ht="46.3" x14ac:dyDescent="0.4">
      <c r="A10" s="141" t="s">
        <v>412</v>
      </c>
      <c r="B10" s="142" t="s">
        <v>180</v>
      </c>
      <c r="C10" s="143"/>
      <c r="D10" s="143"/>
      <c r="E10" s="143"/>
      <c r="F10" s="144" t="s">
        <v>522</v>
      </c>
      <c r="G10" s="144"/>
      <c r="H10" s="203"/>
      <c r="I10" s="194"/>
    </row>
    <row r="11" spans="1:17" ht="61.75" x14ac:dyDescent="0.4">
      <c r="A11" s="141" t="s">
        <v>413</v>
      </c>
      <c r="B11" s="142" t="s">
        <v>181</v>
      </c>
      <c r="C11" s="143"/>
      <c r="D11" s="143"/>
      <c r="E11" s="143"/>
      <c r="F11" s="144" t="s">
        <v>522</v>
      </c>
      <c r="G11" s="144"/>
      <c r="H11" s="203"/>
      <c r="I11" s="194"/>
    </row>
    <row r="12" spans="1:17" ht="30.9" x14ac:dyDescent="0.4">
      <c r="A12" s="141" t="s">
        <v>414</v>
      </c>
      <c r="B12" s="142" t="s">
        <v>181</v>
      </c>
      <c r="C12" s="143"/>
      <c r="D12" s="143"/>
      <c r="E12" s="143"/>
      <c r="F12" s="144" t="s">
        <v>522</v>
      </c>
      <c r="G12" s="144"/>
      <c r="H12" s="203"/>
      <c r="I12" s="194"/>
    </row>
    <row r="13" spans="1:17" s="154" customFormat="1" ht="15.45" x14ac:dyDescent="0.35">
      <c r="A13" s="185" t="s">
        <v>40</v>
      </c>
      <c r="B13" s="187"/>
      <c r="C13" s="138">
        <f>+C6</f>
        <v>0</v>
      </c>
      <c r="D13" s="138">
        <f>+D6</f>
        <v>0</v>
      </c>
      <c r="E13" s="138">
        <f>+E6</f>
        <v>0</v>
      </c>
      <c r="F13" s="252"/>
      <c r="G13" s="252"/>
      <c r="H13" s="253"/>
      <c r="I13" s="254">
        <f>SUM(C13:E13)</f>
        <v>0</v>
      </c>
      <c r="J13" s="153">
        <f>I13-I6</f>
        <v>0</v>
      </c>
    </row>
    <row r="14" spans="1:17" s="154" customFormat="1" x14ac:dyDescent="0.35">
      <c r="A14" s="201">
        <f>COUNTA(A7:A12)</f>
        <v>6</v>
      </c>
      <c r="B14" s="155"/>
      <c r="C14" s="155"/>
      <c r="D14" s="155"/>
      <c r="E14" s="155"/>
      <c r="F14" s="156"/>
      <c r="G14" s="156"/>
      <c r="H14" s="156"/>
      <c r="J14" s="157">
        <f>A14-I13</f>
        <v>6</v>
      </c>
    </row>
  </sheetData>
  <sheetProtection formatCells="0" formatColumns="0" formatRows="0" selectLockedCells="1"/>
  <mergeCells count="9">
    <mergeCell ref="A1:I1"/>
    <mergeCell ref="B2:I2"/>
    <mergeCell ref="A4:A5"/>
    <mergeCell ref="B4:B5"/>
    <mergeCell ref="C4:E4"/>
    <mergeCell ref="F4:F5"/>
    <mergeCell ref="H4:H5"/>
    <mergeCell ref="I4:I5"/>
    <mergeCell ref="G4:G5"/>
  </mergeCells>
  <printOptions horizontalCentered="1"/>
  <pageMargins left="0.5" right="0.5" top="0.75" bottom="0.75" header="0.5" footer="0.5"/>
  <pageSetup scale="84" firstPageNumber="2" fitToHeight="0" orientation="landscape" r:id="rId1"/>
  <headerFooter differentOddEven="1" alignWithMargins="0">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tabColor rgb="FFFFFF00"/>
  </sheetPr>
  <dimension ref="A1:J17"/>
  <sheetViews>
    <sheetView topLeftCell="A13" zoomScaleNormal="100" workbookViewId="0">
      <selection activeCell="E9" sqref="E9"/>
    </sheetView>
  </sheetViews>
  <sheetFormatPr defaultColWidth="8.5703125" defaultRowHeight="15.45" x14ac:dyDescent="0.4"/>
  <cols>
    <col min="1" max="1" width="37.5703125" style="1" customWidth="1"/>
    <col min="2" max="2" width="13.5703125" style="1" customWidth="1"/>
    <col min="3" max="5" width="6.5703125" style="1" customWidth="1"/>
    <col min="6" max="6" width="25.5703125" style="1" customWidth="1"/>
    <col min="7" max="7" width="10.5703125" style="1" customWidth="1"/>
    <col min="8" max="8" width="30.5703125" style="1" customWidth="1"/>
    <col min="9" max="9" width="7.5703125" style="1" customWidth="1"/>
    <col min="10" max="16384" width="8.5703125" style="1"/>
  </cols>
  <sheetData>
    <row r="1" spans="1:10" x14ac:dyDescent="0.4">
      <c r="A1" s="340" t="s">
        <v>562</v>
      </c>
      <c r="B1" s="340"/>
      <c r="C1" s="340"/>
      <c r="D1" s="340"/>
      <c r="E1" s="340"/>
      <c r="F1" s="340"/>
      <c r="G1" s="340"/>
      <c r="H1" s="340"/>
      <c r="I1" s="340"/>
    </row>
    <row r="2" spans="1:10" x14ac:dyDescent="0.4">
      <c r="A2" s="6" t="s">
        <v>42</v>
      </c>
      <c r="B2" s="326" t="e">
        <f>'Cover Sheet'!B19:L19</f>
        <v>#REF!</v>
      </c>
      <c r="C2" s="326"/>
      <c r="D2" s="326"/>
      <c r="E2" s="326"/>
      <c r="F2" s="326"/>
      <c r="G2" s="326"/>
      <c r="H2" s="326"/>
      <c r="I2" s="326"/>
    </row>
    <row r="3" spans="1:10" ht="15.9" thickBot="1" x14ac:dyDescent="0.45">
      <c r="A3" s="7"/>
      <c r="B3" s="7"/>
      <c r="C3" s="8"/>
      <c r="D3" s="8"/>
      <c r="E3" s="8"/>
      <c r="F3" s="9"/>
      <c r="G3" s="9"/>
      <c r="H3" s="10"/>
      <c r="I3" s="7"/>
    </row>
    <row r="4" spans="1:10" x14ac:dyDescent="0.4">
      <c r="A4" s="342" t="s">
        <v>34</v>
      </c>
      <c r="B4" s="344" t="s">
        <v>35</v>
      </c>
      <c r="C4" s="346" t="s">
        <v>43</v>
      </c>
      <c r="D4" s="346"/>
      <c r="E4" s="346"/>
      <c r="F4" s="347" t="s">
        <v>83</v>
      </c>
      <c r="G4" s="352" t="s">
        <v>217</v>
      </c>
      <c r="H4" s="347" t="s">
        <v>38</v>
      </c>
      <c r="I4" s="350" t="s">
        <v>39</v>
      </c>
    </row>
    <row r="5" spans="1:10" ht="51.75" customHeight="1" thickBot="1" x14ac:dyDescent="0.45">
      <c r="A5" s="343"/>
      <c r="B5" s="345"/>
      <c r="C5" s="11" t="s">
        <v>22</v>
      </c>
      <c r="D5" s="12" t="s">
        <v>25</v>
      </c>
      <c r="E5" s="12" t="s">
        <v>23</v>
      </c>
      <c r="F5" s="348"/>
      <c r="G5" s="353"/>
      <c r="H5" s="349"/>
      <c r="I5" s="351"/>
    </row>
    <row r="6" spans="1:10" x14ac:dyDescent="0.4">
      <c r="A6" s="13" t="s">
        <v>415</v>
      </c>
      <c r="B6" s="14"/>
      <c r="C6" s="15">
        <f>COUNTIF(C7,"&gt;""")</f>
        <v>0</v>
      </c>
      <c r="D6" s="15">
        <f t="shared" ref="D6:E6" si="0">COUNTIF(D7,"&gt;""")</f>
        <v>0</v>
      </c>
      <c r="E6" s="15">
        <f t="shared" si="0"/>
        <v>0</v>
      </c>
      <c r="F6" s="15"/>
      <c r="G6" s="15"/>
      <c r="H6" s="15"/>
      <c r="I6" s="16">
        <f>SUM(C6:E6)</f>
        <v>0</v>
      </c>
    </row>
    <row r="7" spans="1:10" ht="61.75" x14ac:dyDescent="0.4">
      <c r="A7" s="17" t="s">
        <v>563</v>
      </c>
      <c r="B7" s="27" t="s">
        <v>99</v>
      </c>
      <c r="C7" s="18"/>
      <c r="D7" s="19"/>
      <c r="E7" s="19"/>
      <c r="F7" s="25" t="s">
        <v>523</v>
      </c>
      <c r="G7" s="20"/>
      <c r="H7" s="20"/>
      <c r="I7" s="21"/>
    </row>
    <row r="8" spans="1:10" ht="30.9" x14ac:dyDescent="0.4">
      <c r="A8" s="22" t="s">
        <v>416</v>
      </c>
      <c r="B8" s="14"/>
      <c r="C8" s="15">
        <f>COUNTIF(C9,"&gt;""")</f>
        <v>0</v>
      </c>
      <c r="D8" s="15">
        <f t="shared" ref="D8:E8" si="1">COUNTIF(D9,"&gt;""")</f>
        <v>0</v>
      </c>
      <c r="E8" s="15">
        <f t="shared" si="1"/>
        <v>0</v>
      </c>
      <c r="F8" s="23"/>
      <c r="G8" s="23"/>
      <c r="H8" s="23"/>
      <c r="I8" s="16">
        <f>SUM(C8:E8)</f>
        <v>0</v>
      </c>
    </row>
    <row r="9" spans="1:10" ht="108" x14ac:dyDescent="0.4">
      <c r="A9" s="17" t="s">
        <v>672</v>
      </c>
      <c r="B9" s="27" t="s">
        <v>99</v>
      </c>
      <c r="C9" s="24"/>
      <c r="D9" s="24"/>
      <c r="E9" s="24"/>
      <c r="F9" s="25" t="s">
        <v>673</v>
      </c>
      <c r="G9" s="25"/>
      <c r="H9" s="25"/>
      <c r="I9" s="21"/>
    </row>
    <row r="10" spans="1:10" x14ac:dyDescent="0.4">
      <c r="A10" s="13" t="s">
        <v>417</v>
      </c>
      <c r="B10" s="14"/>
      <c r="C10" s="15">
        <f>COUNTIF(C11,"&gt;""")</f>
        <v>0</v>
      </c>
      <c r="D10" s="15">
        <f t="shared" ref="D10:E10" si="2">COUNTIF(D11,"&gt;""")</f>
        <v>0</v>
      </c>
      <c r="E10" s="15">
        <f t="shared" si="2"/>
        <v>0</v>
      </c>
      <c r="F10" s="23"/>
      <c r="G10" s="23"/>
      <c r="H10" s="23"/>
      <c r="I10" s="16">
        <f>SUM(C10:E10)</f>
        <v>0</v>
      </c>
    </row>
    <row r="11" spans="1:10" ht="61.75" x14ac:dyDescent="0.4">
      <c r="A11" s="26" t="s">
        <v>418</v>
      </c>
      <c r="B11" s="27" t="s">
        <v>99</v>
      </c>
      <c r="C11" s="27"/>
      <c r="D11" s="24"/>
      <c r="E11" s="24"/>
      <c r="F11" s="25" t="s">
        <v>211</v>
      </c>
      <c r="G11" s="25"/>
      <c r="H11" s="25"/>
      <c r="I11" s="21"/>
    </row>
    <row r="12" spans="1:10" x14ac:dyDescent="0.4">
      <c r="A12" s="13" t="s">
        <v>419</v>
      </c>
      <c r="B12" s="14"/>
      <c r="C12" s="15">
        <f>COUNTIF(C13:C13,"&gt;""")</f>
        <v>0</v>
      </c>
      <c r="D12" s="15">
        <f>COUNTIF(D13:D13,"&gt;""")</f>
        <v>0</v>
      </c>
      <c r="E12" s="15">
        <f>COUNTIF(E13:E13,"&gt;""")</f>
        <v>0</v>
      </c>
      <c r="F12" s="23"/>
      <c r="G12" s="23"/>
      <c r="H12" s="23"/>
      <c r="I12" s="16">
        <f>SUM(C12:E12)</f>
        <v>0</v>
      </c>
    </row>
    <row r="13" spans="1:10" ht="77.150000000000006" x14ac:dyDescent="0.4">
      <c r="A13" s="26" t="s">
        <v>420</v>
      </c>
      <c r="B13" s="27" t="s">
        <v>99</v>
      </c>
      <c r="C13" s="27"/>
      <c r="D13" s="24"/>
      <c r="E13" s="24"/>
      <c r="F13" s="25" t="s">
        <v>212</v>
      </c>
      <c r="G13" s="25"/>
      <c r="H13" s="25"/>
      <c r="I13" s="21"/>
    </row>
    <row r="14" spans="1:10" x14ac:dyDescent="0.4">
      <c r="A14" s="13" t="s">
        <v>421</v>
      </c>
      <c r="B14" s="14"/>
      <c r="C14" s="15">
        <f>COUNTIF(C15,"&gt;""")</f>
        <v>0</v>
      </c>
      <c r="D14" s="15">
        <f t="shared" ref="D14:E14" si="3">COUNTIF(D15,"&gt;""")</f>
        <v>0</v>
      </c>
      <c r="E14" s="15">
        <f t="shared" si="3"/>
        <v>0</v>
      </c>
      <c r="F14" s="23"/>
      <c r="G14" s="23"/>
      <c r="H14" s="23"/>
      <c r="I14" s="16">
        <f>SUM(C14:E14)</f>
        <v>0</v>
      </c>
    </row>
    <row r="15" spans="1:10" ht="77.150000000000006" x14ac:dyDescent="0.4">
      <c r="A15" s="26" t="s">
        <v>422</v>
      </c>
      <c r="B15" s="27" t="s">
        <v>99</v>
      </c>
      <c r="C15" s="27"/>
      <c r="D15" s="24"/>
      <c r="E15" s="24"/>
      <c r="F15" s="25" t="s">
        <v>213</v>
      </c>
      <c r="G15" s="25"/>
      <c r="H15" s="25"/>
      <c r="I15" s="21"/>
    </row>
    <row r="16" spans="1:10" ht="15.9" thickBot="1" x14ac:dyDescent="0.45">
      <c r="A16" s="28" t="s">
        <v>40</v>
      </c>
      <c r="B16" s="29"/>
      <c r="C16" s="29">
        <f>SUM(C6,C8,C10,C12,C14)</f>
        <v>0</v>
      </c>
      <c r="D16" s="29">
        <f>SUM(D6,D8,D10,D12,D14)</f>
        <v>0</v>
      </c>
      <c r="E16" s="29">
        <f>SUM(E6,E8,E10,E12,E14)</f>
        <v>0</v>
      </c>
      <c r="F16" s="30"/>
      <c r="G16" s="30"/>
      <c r="H16" s="30"/>
      <c r="I16" s="31">
        <f>SUM(C16:E16)</f>
        <v>0</v>
      </c>
      <c r="J16" s="32">
        <f>I16-SUM(I12,I10,I8,I6,)</f>
        <v>0</v>
      </c>
    </row>
    <row r="17" spans="1:10" x14ac:dyDescent="0.4">
      <c r="A17" s="263">
        <f>COUNTA(A7,A9,A11,A13:A13,A15)</f>
        <v>5</v>
      </c>
      <c r="J17" s="32">
        <f>A17-I16</f>
        <v>5</v>
      </c>
    </row>
  </sheetData>
  <mergeCells count="9">
    <mergeCell ref="A1:I1"/>
    <mergeCell ref="B2:I2"/>
    <mergeCell ref="A4:A5"/>
    <mergeCell ref="B4:B5"/>
    <mergeCell ref="C4:E4"/>
    <mergeCell ref="F4:F5"/>
    <mergeCell ref="H4:H5"/>
    <mergeCell ref="I4:I5"/>
    <mergeCell ref="G4:G5"/>
  </mergeCells>
  <printOptions horizontalCentered="1"/>
  <pageMargins left="0.45" right="0.45" top="0.5" bottom="0.5" header="0.3" footer="0.3"/>
  <pageSetup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dimension ref="A1:E41"/>
  <sheetViews>
    <sheetView workbookViewId="0">
      <selection activeCell="A22" sqref="A22"/>
    </sheetView>
  </sheetViews>
  <sheetFormatPr defaultColWidth="9" defaultRowHeight="15.45" x14ac:dyDescent="0.4"/>
  <cols>
    <col min="1" max="1" width="61.7109375" style="123" customWidth="1"/>
    <col min="2" max="2" width="20.7109375" style="123" bestFit="1" customWidth="1"/>
    <col min="3" max="3" width="30.5703125" style="123" customWidth="1"/>
    <col min="4" max="4" width="8.5" style="123" customWidth="1"/>
    <col min="5" max="16384" width="9" style="123"/>
  </cols>
  <sheetData>
    <row r="1" spans="1:5" ht="15.9" x14ac:dyDescent="0.45">
      <c r="A1" s="123" t="s">
        <v>599</v>
      </c>
      <c r="B1" s="123" t="s">
        <v>600</v>
      </c>
      <c r="C1" s="1" t="s">
        <v>527</v>
      </c>
      <c r="D1" s="123" t="s">
        <v>22</v>
      </c>
      <c r="E1" s="272" t="s">
        <v>225</v>
      </c>
    </row>
    <row r="2" spans="1:5" ht="15.9" x14ac:dyDescent="0.45">
      <c r="A2" s="123" t="s">
        <v>45</v>
      </c>
      <c r="B2" s="123" t="s">
        <v>601</v>
      </c>
      <c r="C2" s="1" t="s">
        <v>215</v>
      </c>
      <c r="D2" s="123" t="s">
        <v>25</v>
      </c>
      <c r="E2" s="272" t="s">
        <v>226</v>
      </c>
    </row>
    <row r="3" spans="1:5" ht="15.9" x14ac:dyDescent="0.45">
      <c r="A3" s="123" t="s">
        <v>44</v>
      </c>
      <c r="B3" s="123" t="s">
        <v>602</v>
      </c>
      <c r="C3" s="123" t="s">
        <v>214</v>
      </c>
      <c r="D3" s="123" t="s">
        <v>23</v>
      </c>
      <c r="E3" s="272" t="s">
        <v>23</v>
      </c>
    </row>
    <row r="4" spans="1:5" ht="18" customHeight="1" x14ac:dyDescent="0.45">
      <c r="A4" s="123" t="s">
        <v>604</v>
      </c>
      <c r="B4" s="56" t="s">
        <v>603</v>
      </c>
      <c r="D4" s="123" t="s">
        <v>682</v>
      </c>
      <c r="E4" s="272" t="s">
        <v>227</v>
      </c>
    </row>
    <row r="5" spans="1:5" x14ac:dyDescent="0.4">
      <c r="A5" s="123" t="s">
        <v>605</v>
      </c>
      <c r="B5" s="123" t="s">
        <v>606</v>
      </c>
      <c r="C5" s="1"/>
    </row>
    <row r="6" spans="1:5" x14ac:dyDescent="0.4">
      <c r="A6" s="123" t="s">
        <v>697</v>
      </c>
      <c r="B6" s="123" t="s">
        <v>607</v>
      </c>
      <c r="C6" s="1"/>
    </row>
    <row r="7" spans="1:5" x14ac:dyDescent="0.4">
      <c r="A7" s="123" t="s">
        <v>608</v>
      </c>
      <c r="B7" s="123" t="s">
        <v>610</v>
      </c>
      <c r="E7" s="123" t="s">
        <v>236</v>
      </c>
    </row>
    <row r="8" spans="1:5" x14ac:dyDescent="0.4">
      <c r="A8" s="123" t="s">
        <v>609</v>
      </c>
      <c r="B8" s="123" t="s">
        <v>611</v>
      </c>
      <c r="E8" s="123" t="s">
        <v>226</v>
      </c>
    </row>
    <row r="9" spans="1:5" x14ac:dyDescent="0.4">
      <c r="A9" s="123" t="s">
        <v>47</v>
      </c>
      <c r="B9" s="123" t="s">
        <v>612</v>
      </c>
    </row>
    <row r="10" spans="1:5" x14ac:dyDescent="0.4">
      <c r="A10" s="123" t="s">
        <v>49</v>
      </c>
      <c r="B10" s="123" t="s">
        <v>613</v>
      </c>
      <c r="E10" s="123" t="s">
        <v>223</v>
      </c>
    </row>
    <row r="11" spans="1:5" x14ac:dyDescent="0.4">
      <c r="A11" s="123" t="s">
        <v>48</v>
      </c>
      <c r="B11" s="123" t="s">
        <v>614</v>
      </c>
      <c r="E11" s="123" t="s">
        <v>275</v>
      </c>
    </row>
    <row r="12" spans="1:5" x14ac:dyDescent="0.4">
      <c r="A12" s="123" t="s">
        <v>50</v>
      </c>
      <c r="B12" s="123" t="s">
        <v>615</v>
      </c>
    </row>
    <row r="13" spans="1:5" x14ac:dyDescent="0.4">
      <c r="A13" s="123" t="s">
        <v>51</v>
      </c>
      <c r="B13" s="123" t="s">
        <v>616</v>
      </c>
    </row>
    <row r="14" spans="1:5" x14ac:dyDescent="0.4">
      <c r="A14" s="123" t="s">
        <v>52</v>
      </c>
      <c r="B14" s="123" t="s">
        <v>647</v>
      </c>
    </row>
    <row r="15" spans="1:5" x14ac:dyDescent="0.4">
      <c r="A15" s="123" t="s">
        <v>53</v>
      </c>
      <c r="B15" s="123" t="s">
        <v>617</v>
      </c>
    </row>
    <row r="16" spans="1:5" x14ac:dyDescent="0.4">
      <c r="A16" s="123" t="s">
        <v>88</v>
      </c>
      <c r="B16" s="123" t="s">
        <v>618</v>
      </c>
    </row>
    <row r="17" spans="1:2" x14ac:dyDescent="0.4">
      <c r="A17" s="123" t="s">
        <v>54</v>
      </c>
      <c r="B17" s="123" t="s">
        <v>619</v>
      </c>
    </row>
    <row r="18" spans="1:2" x14ac:dyDescent="0.4">
      <c r="A18" s="123" t="s">
        <v>55</v>
      </c>
      <c r="B18" s="123" t="s">
        <v>645</v>
      </c>
    </row>
    <row r="19" spans="1:2" x14ac:dyDescent="0.4">
      <c r="A19" s="123" t="s">
        <v>56</v>
      </c>
      <c r="B19" s="123" t="s">
        <v>620</v>
      </c>
    </row>
    <row r="20" spans="1:2" ht="30.9" x14ac:dyDescent="0.4">
      <c r="A20" s="123" t="s">
        <v>195</v>
      </c>
      <c r="B20" s="123" t="s">
        <v>621</v>
      </c>
    </row>
    <row r="21" spans="1:2" x14ac:dyDescent="0.4">
      <c r="A21" s="123" t="s">
        <v>57</v>
      </c>
      <c r="B21" s="123" t="s">
        <v>622</v>
      </c>
    </row>
    <row r="22" spans="1:2" x14ac:dyDescent="0.4">
      <c r="A22" s="123" t="s">
        <v>58</v>
      </c>
      <c r="B22" s="123" t="s">
        <v>623</v>
      </c>
    </row>
    <row r="23" spans="1:2" x14ac:dyDescent="0.4">
      <c r="A23" s="123" t="s">
        <v>59</v>
      </c>
      <c r="B23" s="123" t="s">
        <v>624</v>
      </c>
    </row>
    <row r="24" spans="1:2" x14ac:dyDescent="0.4">
      <c r="A24" s="123" t="s">
        <v>60</v>
      </c>
      <c r="B24" s="123" t="s">
        <v>625</v>
      </c>
    </row>
    <row r="25" spans="1:2" x14ac:dyDescent="0.4">
      <c r="A25" s="123" t="s">
        <v>61</v>
      </c>
      <c r="B25" s="123" t="s">
        <v>626</v>
      </c>
    </row>
    <row r="26" spans="1:2" x14ac:dyDescent="0.4">
      <c r="A26" s="123" t="s">
        <v>627</v>
      </c>
      <c r="B26" s="123" t="s">
        <v>646</v>
      </c>
    </row>
    <row r="27" spans="1:2" x14ac:dyDescent="0.4">
      <c r="A27" s="123" t="s">
        <v>62</v>
      </c>
      <c r="B27" s="123" t="s">
        <v>628</v>
      </c>
    </row>
    <row r="28" spans="1:2" x14ac:dyDescent="0.4">
      <c r="A28" s="123" t="s">
        <v>76</v>
      </c>
      <c r="B28" s="123" t="s">
        <v>629</v>
      </c>
    </row>
    <row r="29" spans="1:2" x14ac:dyDescent="0.4">
      <c r="A29" s="123" t="s">
        <v>46</v>
      </c>
      <c r="B29" s="123" t="s">
        <v>630</v>
      </c>
    </row>
    <row r="30" spans="1:2" x14ac:dyDescent="0.4">
      <c r="A30" s="123" t="s">
        <v>74</v>
      </c>
      <c r="B30" s="123" t="s">
        <v>631</v>
      </c>
    </row>
    <row r="31" spans="1:2" x14ac:dyDescent="0.4">
      <c r="A31" s="123" t="s">
        <v>66</v>
      </c>
      <c r="B31" s="123" t="s">
        <v>632</v>
      </c>
    </row>
    <row r="32" spans="1:2" x14ac:dyDescent="0.4">
      <c r="A32" s="123" t="s">
        <v>67</v>
      </c>
      <c r="B32" s="123" t="s">
        <v>633</v>
      </c>
    </row>
    <row r="33" spans="1:2" x14ac:dyDescent="0.4">
      <c r="A33" s="123" t="s">
        <v>68</v>
      </c>
      <c r="B33" s="123" t="s">
        <v>634</v>
      </c>
    </row>
    <row r="34" spans="1:2" ht="30.9" x14ac:dyDescent="0.4">
      <c r="A34" s="123" t="s">
        <v>63</v>
      </c>
      <c r="B34" s="123" t="s">
        <v>635</v>
      </c>
    </row>
    <row r="35" spans="1:2" ht="30.9" x14ac:dyDescent="0.4">
      <c r="A35" s="123" t="s">
        <v>64</v>
      </c>
      <c r="B35" s="123" t="s">
        <v>636</v>
      </c>
    </row>
    <row r="36" spans="1:2" ht="30.9" x14ac:dyDescent="0.4">
      <c r="A36" s="123" t="s">
        <v>65</v>
      </c>
      <c r="B36" s="123" t="s">
        <v>637</v>
      </c>
    </row>
    <row r="37" spans="1:2" x14ac:dyDescent="0.4">
      <c r="A37" s="123" t="s">
        <v>639</v>
      </c>
      <c r="B37" s="123" t="s">
        <v>638</v>
      </c>
    </row>
    <row r="38" spans="1:2" x14ac:dyDescent="0.4">
      <c r="A38" s="123" t="s">
        <v>69</v>
      </c>
      <c r="B38" s="123" t="s">
        <v>640</v>
      </c>
    </row>
    <row r="39" spans="1:2" x14ac:dyDescent="0.4">
      <c r="A39" s="123" t="s">
        <v>70</v>
      </c>
      <c r="B39" s="123" t="s">
        <v>641</v>
      </c>
    </row>
    <row r="40" spans="1:2" x14ac:dyDescent="0.4">
      <c r="A40" s="123" t="s">
        <v>642</v>
      </c>
      <c r="B40" s="123" t="s">
        <v>643</v>
      </c>
    </row>
    <row r="41" spans="1:2" x14ac:dyDescent="0.4">
      <c r="A41" s="123" t="s">
        <v>75</v>
      </c>
      <c r="B41" s="123" t="s">
        <v>644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C24"/>
  <sheetViews>
    <sheetView zoomScaleNormal="100" workbookViewId="0">
      <selection activeCell="B11" sqref="B11"/>
    </sheetView>
  </sheetViews>
  <sheetFormatPr defaultColWidth="8.5703125" defaultRowHeight="15.45" x14ac:dyDescent="0.4"/>
  <cols>
    <col min="1" max="1" width="21" style="1" customWidth="1"/>
    <col min="2" max="2" width="53.7109375" style="1" customWidth="1"/>
    <col min="3" max="3" width="19.2109375" style="1" customWidth="1"/>
    <col min="4" max="16384" width="8.5703125" style="1"/>
  </cols>
  <sheetData>
    <row r="1" spans="1:3" ht="108" customHeight="1" x14ac:dyDescent="0.4">
      <c r="B1"/>
    </row>
    <row r="3" spans="1:3" x14ac:dyDescent="0.4">
      <c r="A3" s="80" t="s">
        <v>1</v>
      </c>
      <c r="B3" s="1" t="e">
        <f>'Cover Sheet'!B19:L19</f>
        <v>#REF!</v>
      </c>
    </row>
    <row r="5" spans="1:3" x14ac:dyDescent="0.4">
      <c r="A5" s="80"/>
      <c r="B5" s="80" t="s">
        <v>2</v>
      </c>
    </row>
    <row r="6" spans="1:3" x14ac:dyDescent="0.4">
      <c r="A6" s="80"/>
      <c r="B6" s="80"/>
    </row>
    <row r="7" spans="1:3" x14ac:dyDescent="0.4">
      <c r="A7" s="122" t="s">
        <v>3</v>
      </c>
      <c r="B7" s="122" t="s">
        <v>4</v>
      </c>
      <c r="C7" s="122" t="s">
        <v>5</v>
      </c>
    </row>
    <row r="8" spans="1:3" x14ac:dyDescent="0.4">
      <c r="A8" s="1" t="s">
        <v>6</v>
      </c>
      <c r="B8" s="1" t="s">
        <v>10</v>
      </c>
      <c r="C8" s="1" t="s">
        <v>13</v>
      </c>
    </row>
    <row r="9" spans="1:3" x14ac:dyDescent="0.4">
      <c r="A9" s="1" t="s">
        <v>7</v>
      </c>
      <c r="B9" s="1" t="s">
        <v>11</v>
      </c>
      <c r="C9" s="1" t="s">
        <v>14</v>
      </c>
    </row>
    <row r="10" spans="1:3" x14ac:dyDescent="0.4">
      <c r="A10" s="1" t="s">
        <v>8</v>
      </c>
      <c r="B10" s="1" t="s">
        <v>12</v>
      </c>
      <c r="C10" s="1" t="s">
        <v>13</v>
      </c>
    </row>
    <row r="11" spans="1:3" x14ac:dyDescent="0.4">
      <c r="A11" s="1" t="s">
        <v>9</v>
      </c>
      <c r="B11" s="255" t="s">
        <v>674</v>
      </c>
      <c r="C11" s="1" t="s">
        <v>193</v>
      </c>
    </row>
    <row r="12" spans="1:3" x14ac:dyDescent="0.4">
      <c r="A12" s="255" t="s">
        <v>188</v>
      </c>
      <c r="B12" s="255" t="s">
        <v>182</v>
      </c>
      <c r="C12" s="1" t="s">
        <v>193</v>
      </c>
    </row>
    <row r="13" spans="1:3" x14ac:dyDescent="0.4">
      <c r="A13" s="255" t="s">
        <v>77</v>
      </c>
      <c r="B13" s="255" t="s">
        <v>183</v>
      </c>
      <c r="C13" s="1" t="s">
        <v>193</v>
      </c>
    </row>
    <row r="14" spans="1:3" x14ac:dyDescent="0.4">
      <c r="A14" s="255" t="s">
        <v>189</v>
      </c>
      <c r="B14" s="255" t="s">
        <v>184</v>
      </c>
      <c r="C14" s="1" t="s">
        <v>193</v>
      </c>
    </row>
    <row r="15" spans="1:3" x14ac:dyDescent="0.4">
      <c r="A15" s="1" t="s">
        <v>190</v>
      </c>
      <c r="B15" s="255" t="s">
        <v>185</v>
      </c>
      <c r="C15" s="1" t="s">
        <v>193</v>
      </c>
    </row>
    <row r="16" spans="1:3" x14ac:dyDescent="0.4">
      <c r="A16" s="1" t="s">
        <v>191</v>
      </c>
      <c r="B16" s="53" t="s">
        <v>186</v>
      </c>
      <c r="C16" s="1" t="s">
        <v>193</v>
      </c>
    </row>
    <row r="17" spans="1:3" x14ac:dyDescent="0.4">
      <c r="A17" s="1" t="s">
        <v>192</v>
      </c>
      <c r="B17" s="1" t="s">
        <v>187</v>
      </c>
      <c r="C17" s="1" t="s">
        <v>194</v>
      </c>
    </row>
    <row r="19" spans="1:3" x14ac:dyDescent="0.4">
      <c r="B19" s="80" t="s">
        <v>15</v>
      </c>
    </row>
    <row r="20" spans="1:3" x14ac:dyDescent="0.4">
      <c r="A20" s="1" t="s">
        <v>80</v>
      </c>
      <c r="B20" s="1" t="s">
        <v>81</v>
      </c>
    </row>
    <row r="21" spans="1:3" x14ac:dyDescent="0.4">
      <c r="A21" s="1" t="s">
        <v>78</v>
      </c>
      <c r="B21" s="1" t="s">
        <v>16</v>
      </c>
    </row>
    <row r="22" spans="1:3" x14ac:dyDescent="0.4">
      <c r="A22" s="1" t="s">
        <v>79</v>
      </c>
      <c r="B22" s="1" t="s">
        <v>71</v>
      </c>
    </row>
    <row r="23" spans="1:3" ht="17.25" customHeight="1" x14ac:dyDescent="0.4">
      <c r="A23" s="1" t="s">
        <v>17</v>
      </c>
      <c r="B23" s="1" t="s">
        <v>18</v>
      </c>
    </row>
    <row r="24" spans="1:3" ht="30.9" x14ac:dyDescent="0.4">
      <c r="A24" s="1" t="s">
        <v>73</v>
      </c>
      <c r="B24" s="123" t="s">
        <v>72</v>
      </c>
    </row>
  </sheetData>
  <printOptions horizontalCentered="1"/>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J19"/>
  <sheetViews>
    <sheetView topLeftCell="A2" zoomScaleNormal="100" zoomScaleSheetLayoutView="75" workbookViewId="0">
      <selection activeCell="D9" sqref="D9"/>
    </sheetView>
  </sheetViews>
  <sheetFormatPr defaultColWidth="8.5703125" defaultRowHeight="15.45" x14ac:dyDescent="0.4"/>
  <cols>
    <col min="1" max="1" width="35.78515625" style="1" customWidth="1"/>
    <col min="2" max="2" width="12" style="1" customWidth="1"/>
    <col min="3" max="9" width="8.5703125" style="1"/>
    <col min="10" max="10" width="12" style="1" customWidth="1"/>
    <col min="11" max="16384" width="8.5703125" style="1"/>
  </cols>
  <sheetData>
    <row r="1" spans="1:10" ht="93.75" customHeight="1" x14ac:dyDescent="0.4">
      <c r="D1"/>
    </row>
    <row r="2" spans="1:10" ht="20.25" customHeight="1" x14ac:dyDescent="0.45">
      <c r="A2" s="94" t="s">
        <v>19</v>
      </c>
      <c r="B2" s="309" t="e">
        <f>'Cover Sheet'!B19:L19</f>
        <v>#REF!</v>
      </c>
      <c r="C2" s="309"/>
      <c r="D2" s="309"/>
      <c r="E2" s="309"/>
      <c r="F2" s="309"/>
      <c r="G2" s="309"/>
      <c r="H2" s="309"/>
      <c r="I2" s="309"/>
      <c r="J2" s="309"/>
    </row>
    <row r="3" spans="1:10" ht="20.149999999999999" x14ac:dyDescent="0.5">
      <c r="A3" s="94"/>
      <c r="B3" s="95"/>
      <c r="C3" s="95"/>
      <c r="D3" s="95"/>
      <c r="E3" s="95"/>
      <c r="F3" s="95"/>
      <c r="G3" s="96"/>
      <c r="H3" s="47"/>
      <c r="I3" s="47"/>
      <c r="J3" s="96"/>
    </row>
    <row r="4" spans="1:10" ht="40.299999999999997" x14ac:dyDescent="0.4">
      <c r="A4" s="97" t="s">
        <v>20</v>
      </c>
      <c r="B4" s="98" t="s">
        <v>21</v>
      </c>
      <c r="C4" s="99" t="s">
        <v>22</v>
      </c>
      <c r="D4" s="99" t="s">
        <v>23</v>
      </c>
      <c r="E4" s="100" t="s">
        <v>24</v>
      </c>
      <c r="F4" s="101" t="s">
        <v>25</v>
      </c>
      <c r="G4" s="101" t="s">
        <v>24</v>
      </c>
      <c r="H4" s="102" t="s">
        <v>26</v>
      </c>
      <c r="I4" s="102" t="s">
        <v>26</v>
      </c>
      <c r="J4" s="103" t="s">
        <v>27</v>
      </c>
    </row>
    <row r="5" spans="1:10" x14ac:dyDescent="0.4">
      <c r="A5" s="104"/>
      <c r="B5" s="105"/>
      <c r="C5" s="104"/>
      <c r="D5" s="104"/>
      <c r="E5" s="106"/>
      <c r="F5" s="107"/>
      <c r="G5" s="108"/>
      <c r="H5" s="107"/>
      <c r="I5" s="107"/>
      <c r="J5" s="109"/>
    </row>
    <row r="6" spans="1:10" ht="18" x14ac:dyDescent="0.45">
      <c r="A6" s="110" t="s">
        <v>28</v>
      </c>
      <c r="B6" s="111">
        <f>'I. Board of Directors '!A18</f>
        <v>9</v>
      </c>
      <c r="C6" s="124">
        <f>'I. Board of Directors '!C17</f>
        <v>0</v>
      </c>
      <c r="D6" s="124">
        <f>'I. Board of Directors '!E17</f>
        <v>0</v>
      </c>
      <c r="E6" s="125">
        <f>D6+C6</f>
        <v>0</v>
      </c>
      <c r="F6" s="126">
        <f>'I. Board of Directors '!D17</f>
        <v>0</v>
      </c>
      <c r="G6" s="127">
        <f t="shared" ref="G6:G15" si="0">SUM(E6:F6)</f>
        <v>0</v>
      </c>
      <c r="H6" s="112">
        <f>B6-'I. Board of Directors '!I17</f>
        <v>9</v>
      </c>
      <c r="I6" s="112">
        <f t="shared" ref="I6:I15" si="1">B6-G6</f>
        <v>9</v>
      </c>
      <c r="J6" s="129">
        <f t="shared" ref="J6:J15" si="2">B6-D6</f>
        <v>9</v>
      </c>
    </row>
    <row r="7" spans="1:10" ht="18" x14ac:dyDescent="0.45">
      <c r="A7" s="110" t="s">
        <v>29</v>
      </c>
      <c r="B7" s="111">
        <f>'II. Financial'!A55</f>
        <v>39</v>
      </c>
      <c r="C7" s="124">
        <f>'II. Financial'!C54</f>
        <v>0</v>
      </c>
      <c r="D7" s="124">
        <f>'II. Financial'!E54</f>
        <v>0</v>
      </c>
      <c r="E7" s="125">
        <f>SUM(C7:D7)</f>
        <v>0</v>
      </c>
      <c r="F7" s="126">
        <f>'II. Financial'!D54</f>
        <v>0</v>
      </c>
      <c r="G7" s="127">
        <f t="shared" si="0"/>
        <v>0</v>
      </c>
      <c r="H7" s="112">
        <f>B7-'II. Financial'!I54</f>
        <v>39</v>
      </c>
      <c r="I7" s="112">
        <f t="shared" si="1"/>
        <v>39</v>
      </c>
      <c r="J7" s="129">
        <f t="shared" si="2"/>
        <v>39</v>
      </c>
    </row>
    <row r="8" spans="1:10" ht="18" x14ac:dyDescent="0.45">
      <c r="A8" s="110" t="s">
        <v>538</v>
      </c>
      <c r="B8" s="111">
        <f>'III. Human Resources'!A57</f>
        <v>45</v>
      </c>
      <c r="C8" s="124">
        <f>'III. Human Resources'!C56</f>
        <v>0</v>
      </c>
      <c r="D8" s="124">
        <f>'III. Human Resources'!E56</f>
        <v>0</v>
      </c>
      <c r="E8" s="125">
        <f>SUM(C8:D8)</f>
        <v>0</v>
      </c>
      <c r="F8" s="126">
        <f>'III. Human Resources'!D56</f>
        <v>0</v>
      </c>
      <c r="G8" s="127">
        <f t="shared" si="0"/>
        <v>0</v>
      </c>
      <c r="H8" s="112">
        <f>'III. Human Resources'!J56</f>
        <v>45</v>
      </c>
      <c r="I8" s="112">
        <f t="shared" si="1"/>
        <v>45</v>
      </c>
      <c r="J8" s="129">
        <f t="shared" si="2"/>
        <v>45</v>
      </c>
    </row>
    <row r="9" spans="1:10" ht="18" x14ac:dyDescent="0.45">
      <c r="A9" s="110" t="s">
        <v>648</v>
      </c>
      <c r="B9" s="111">
        <f>'IV. Incidents and Grievances'!A14</f>
        <v>5</v>
      </c>
      <c r="C9" s="124">
        <f>'IV. Incidents and Grievances'!C13</f>
        <v>0</v>
      </c>
      <c r="D9" s="124">
        <f>'IV. Incidents and Grievances'!E13</f>
        <v>0</v>
      </c>
      <c r="E9" s="125">
        <f t="shared" ref="E9:E14" si="3">SUM(C9:D9)</f>
        <v>0</v>
      </c>
      <c r="F9" s="126">
        <f>'IV. Incidents and Grievances'!D13</f>
        <v>0</v>
      </c>
      <c r="G9" s="127">
        <f t="shared" si="0"/>
        <v>0</v>
      </c>
      <c r="H9" s="112">
        <f>'IV. Incidents and Grievances'!J14</f>
        <v>5</v>
      </c>
      <c r="I9" s="112">
        <f t="shared" si="1"/>
        <v>5</v>
      </c>
      <c r="J9" s="129">
        <f t="shared" si="2"/>
        <v>5</v>
      </c>
    </row>
    <row r="10" spans="1:10" ht="18" x14ac:dyDescent="0.45">
      <c r="A10" s="110" t="s">
        <v>539</v>
      </c>
      <c r="B10" s="111">
        <f>'V. General Program'!A40</f>
        <v>27</v>
      </c>
      <c r="C10" s="124">
        <f>'V. General Program'!C39</f>
        <v>0</v>
      </c>
      <c r="D10" s="124">
        <f>'V. General Program'!E39</f>
        <v>0</v>
      </c>
      <c r="E10" s="125">
        <f t="shared" si="3"/>
        <v>0</v>
      </c>
      <c r="F10" s="126">
        <f>'V. General Program'!D39</f>
        <v>0</v>
      </c>
      <c r="G10" s="127">
        <f t="shared" si="0"/>
        <v>0</v>
      </c>
      <c r="H10" s="112">
        <f>'V. General Program'!J40</f>
        <v>27</v>
      </c>
      <c r="I10" s="112">
        <f t="shared" si="1"/>
        <v>27</v>
      </c>
      <c r="J10" s="129">
        <f t="shared" si="2"/>
        <v>27</v>
      </c>
    </row>
    <row r="11" spans="1:10" ht="18" x14ac:dyDescent="0.45">
      <c r="A11" s="110" t="s">
        <v>540</v>
      </c>
      <c r="B11" s="111">
        <f>'VI. Hotline'!A23</f>
        <v>13</v>
      </c>
      <c r="C11" s="124">
        <f>'VI. Hotline'!C22</f>
        <v>0</v>
      </c>
      <c r="D11" s="124">
        <f>'VI. Hotline'!E22</f>
        <v>0</v>
      </c>
      <c r="E11" s="125">
        <f t="shared" si="3"/>
        <v>0</v>
      </c>
      <c r="F11" s="126">
        <f>'VI. Hotline'!D22</f>
        <v>0</v>
      </c>
      <c r="G11" s="127">
        <f t="shared" si="0"/>
        <v>0</v>
      </c>
      <c r="H11" s="112">
        <f>'VI. Hotline'!J23</f>
        <v>13</v>
      </c>
      <c r="I11" s="112">
        <f t="shared" si="1"/>
        <v>13</v>
      </c>
      <c r="J11" s="129">
        <f t="shared" si="2"/>
        <v>13</v>
      </c>
    </row>
    <row r="12" spans="1:10" ht="18" x14ac:dyDescent="0.45">
      <c r="A12" s="110" t="s">
        <v>541</v>
      </c>
      <c r="B12" s="111">
        <f>'VII. Support Services'!A57</f>
        <v>38</v>
      </c>
      <c r="C12" s="124">
        <f>'VII. Support Services'!C56</f>
        <v>0</v>
      </c>
      <c r="D12" s="124">
        <f>'VII. Support Services'!E56</f>
        <v>0</v>
      </c>
      <c r="E12" s="125">
        <f t="shared" si="3"/>
        <v>0</v>
      </c>
      <c r="F12" s="126">
        <f>'VII. Support Services'!D56</f>
        <v>0</v>
      </c>
      <c r="G12" s="127">
        <f t="shared" si="0"/>
        <v>0</v>
      </c>
      <c r="H12" s="112">
        <f>'VII. Support Services'!J57</f>
        <v>38</v>
      </c>
      <c r="I12" s="112">
        <f t="shared" si="1"/>
        <v>38</v>
      </c>
      <c r="J12" s="129">
        <f t="shared" si="2"/>
        <v>38</v>
      </c>
    </row>
    <row r="13" spans="1:10" ht="18" x14ac:dyDescent="0.45">
      <c r="A13" s="110" t="s">
        <v>542</v>
      </c>
      <c r="B13" s="111">
        <f>'VIII. Shelter'!A55</f>
        <v>40</v>
      </c>
      <c r="C13" s="124">
        <f>'VIII. Shelter'!C54</f>
        <v>0</v>
      </c>
      <c r="D13" s="124">
        <f>'VIII. Shelter'!E54</f>
        <v>0</v>
      </c>
      <c r="E13" s="125">
        <f t="shared" si="3"/>
        <v>0</v>
      </c>
      <c r="F13" s="126">
        <f>'VIII. Shelter'!D54</f>
        <v>0</v>
      </c>
      <c r="G13" s="127">
        <f t="shared" si="0"/>
        <v>0</v>
      </c>
      <c r="H13" s="112">
        <f>'VIII. Shelter'!J55</f>
        <v>40</v>
      </c>
      <c r="I13" s="112">
        <f t="shared" si="1"/>
        <v>40</v>
      </c>
      <c r="J13" s="129">
        <f t="shared" si="2"/>
        <v>40</v>
      </c>
    </row>
    <row r="14" spans="1:10" ht="18" x14ac:dyDescent="0.45">
      <c r="A14" s="110" t="s">
        <v>543</v>
      </c>
      <c r="B14" s="111">
        <f>'IX. BIP'!A14</f>
        <v>6</v>
      </c>
      <c r="C14" s="124">
        <f>'IX. BIP'!C13</f>
        <v>0</v>
      </c>
      <c r="D14" s="124">
        <f>'IX. BIP'!E13</f>
        <v>0</v>
      </c>
      <c r="E14" s="125">
        <f t="shared" si="3"/>
        <v>0</v>
      </c>
      <c r="F14" s="126">
        <f>'IX. BIP'!D13</f>
        <v>0</v>
      </c>
      <c r="G14" s="127">
        <f t="shared" si="0"/>
        <v>0</v>
      </c>
      <c r="H14" s="112">
        <f>'IX. BIP'!J14</f>
        <v>6</v>
      </c>
      <c r="I14" s="112">
        <f t="shared" si="1"/>
        <v>6</v>
      </c>
      <c r="J14" s="129">
        <f t="shared" si="2"/>
        <v>6</v>
      </c>
    </row>
    <row r="15" spans="1:10" ht="18" x14ac:dyDescent="0.45">
      <c r="A15" s="113" t="s">
        <v>544</v>
      </c>
      <c r="B15" s="114">
        <f>'X. Supporting Tools'!A17</f>
        <v>5</v>
      </c>
      <c r="C15" s="124">
        <f>'X. Supporting Tools'!C16</f>
        <v>0</v>
      </c>
      <c r="D15" s="124">
        <f>'X. Supporting Tools'!E16</f>
        <v>0</v>
      </c>
      <c r="E15" s="125">
        <f>SUM('Scoring Summary '!C15:D15)</f>
        <v>0</v>
      </c>
      <c r="F15" s="126">
        <f>'X. Supporting Tools'!D16</f>
        <v>0</v>
      </c>
      <c r="G15" s="127">
        <f t="shared" si="0"/>
        <v>0</v>
      </c>
      <c r="H15" s="115">
        <f>'X. Supporting Tools'!J17</f>
        <v>5</v>
      </c>
      <c r="I15" s="112">
        <f t="shared" si="1"/>
        <v>5</v>
      </c>
      <c r="J15" s="129">
        <f t="shared" si="2"/>
        <v>5</v>
      </c>
    </row>
    <row r="16" spans="1:10" ht="18" x14ac:dyDescent="0.45">
      <c r="A16" s="116"/>
      <c r="B16" s="117"/>
      <c r="C16" s="97"/>
      <c r="D16" s="97"/>
      <c r="E16" s="125"/>
      <c r="F16" s="126"/>
      <c r="G16" s="127"/>
      <c r="H16" s="112"/>
      <c r="I16" s="112"/>
      <c r="J16" s="129"/>
    </row>
    <row r="17" spans="1:10" ht="18" x14ac:dyDescent="0.45">
      <c r="A17" s="116" t="s">
        <v>30</v>
      </c>
      <c r="B17" s="117">
        <f t="shared" ref="B17:J17" si="4">SUM(B6:B16)</f>
        <v>227</v>
      </c>
      <c r="C17" s="97">
        <f t="shared" si="4"/>
        <v>0</v>
      </c>
      <c r="D17" s="97">
        <f t="shared" si="4"/>
        <v>0</v>
      </c>
      <c r="E17" s="128">
        <f t="shared" si="4"/>
        <v>0</v>
      </c>
      <c r="F17" s="127">
        <f t="shared" si="4"/>
        <v>0</v>
      </c>
      <c r="G17" s="127">
        <f t="shared" si="4"/>
        <v>0</v>
      </c>
      <c r="H17" s="118">
        <f t="shared" si="4"/>
        <v>227</v>
      </c>
      <c r="I17" s="118">
        <f t="shared" si="4"/>
        <v>227</v>
      </c>
      <c r="J17" s="129">
        <f t="shared" si="4"/>
        <v>227</v>
      </c>
    </row>
    <row r="18" spans="1:10" ht="18" x14ac:dyDescent="0.45">
      <c r="A18" s="104"/>
      <c r="B18" s="104"/>
      <c r="C18" s="104"/>
      <c r="D18" s="104"/>
      <c r="E18" s="104"/>
      <c r="F18" s="47"/>
      <c r="G18" s="96"/>
      <c r="H18" s="47"/>
      <c r="I18" s="47"/>
      <c r="J18" s="130"/>
    </row>
    <row r="19" spans="1:10" x14ac:dyDescent="0.4">
      <c r="A19" s="119" t="s">
        <v>31</v>
      </c>
      <c r="B19" s="119"/>
      <c r="C19" s="119"/>
      <c r="D19" s="119"/>
      <c r="E19" s="119"/>
      <c r="F19" s="120"/>
      <c r="G19" s="120"/>
      <c r="H19" s="120"/>
      <c r="I19" s="120"/>
      <c r="J19" s="121">
        <f>C17/J17</f>
        <v>0</v>
      </c>
    </row>
  </sheetData>
  <mergeCells count="1">
    <mergeCell ref="B2:J2"/>
  </mergeCells>
  <printOptions horizontalCentered="1"/>
  <pageMargins left="0.7" right="0.7" top="0.75" bottom="0.75" header="0.3" footer="0.3"/>
  <pageSetup scale="96" orientation="landscape" r:id="rId1"/>
  <ignoredErrors>
    <ignoredError sqref="F7 F8"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J18"/>
  <sheetViews>
    <sheetView zoomScaleNormal="100" workbookViewId="0">
      <selection activeCell="H14" sqref="H14"/>
    </sheetView>
  </sheetViews>
  <sheetFormatPr defaultColWidth="8.5703125" defaultRowHeight="15.45" x14ac:dyDescent="0.4"/>
  <cols>
    <col min="1" max="1" width="37.5703125" style="1" customWidth="1"/>
    <col min="2" max="2" width="15.2109375" style="1" customWidth="1"/>
    <col min="3" max="5" width="6.5703125" style="1" customWidth="1"/>
    <col min="6" max="6" width="25.5703125" style="1" customWidth="1"/>
    <col min="7" max="7" width="10.5703125" style="1" customWidth="1"/>
    <col min="8" max="8" width="29.2109375" style="1" customWidth="1"/>
    <col min="9" max="9" width="7.5703125" style="1" customWidth="1"/>
    <col min="10" max="16384" width="8.5703125" style="1"/>
  </cols>
  <sheetData>
    <row r="1" spans="1:10" x14ac:dyDescent="0.4">
      <c r="A1" s="310" t="s">
        <v>32</v>
      </c>
      <c r="B1" s="310"/>
      <c r="C1" s="310"/>
      <c r="D1" s="310"/>
      <c r="E1" s="310"/>
      <c r="F1" s="310"/>
      <c r="G1" s="310"/>
      <c r="H1" s="310"/>
      <c r="I1" s="310"/>
      <c r="J1" s="46"/>
    </row>
    <row r="2" spans="1:10" x14ac:dyDescent="0.4">
      <c r="A2" s="74" t="s">
        <v>33</v>
      </c>
      <c r="B2" s="311" t="e">
        <f>'Cover Sheet'!B19:L19</f>
        <v>#REF!</v>
      </c>
      <c r="C2" s="311"/>
      <c r="D2" s="311"/>
      <c r="E2" s="311"/>
      <c r="F2" s="311"/>
      <c r="G2" s="311"/>
      <c r="H2" s="311"/>
      <c r="I2" s="311"/>
      <c r="J2" s="46"/>
    </row>
    <row r="3" spans="1:10" ht="15.9" thickBot="1" x14ac:dyDescent="0.45">
      <c r="J3" s="46"/>
    </row>
    <row r="4" spans="1:10" x14ac:dyDescent="0.4">
      <c r="A4" s="315" t="s">
        <v>34</v>
      </c>
      <c r="B4" s="317" t="s">
        <v>35</v>
      </c>
      <c r="C4" s="312" t="s">
        <v>37</v>
      </c>
      <c r="D4" s="312"/>
      <c r="E4" s="312"/>
      <c r="F4" s="313" t="s">
        <v>82</v>
      </c>
      <c r="G4" s="323" t="s">
        <v>217</v>
      </c>
      <c r="H4" s="319" t="s">
        <v>38</v>
      </c>
      <c r="I4" s="321" t="s">
        <v>39</v>
      </c>
      <c r="J4" s="46"/>
    </row>
    <row r="5" spans="1:10" ht="51.75" customHeight="1" thickBot="1" x14ac:dyDescent="0.45">
      <c r="A5" s="316"/>
      <c r="B5" s="318"/>
      <c r="C5" s="75" t="s">
        <v>22</v>
      </c>
      <c r="D5" s="75" t="s">
        <v>36</v>
      </c>
      <c r="E5" s="75" t="s">
        <v>23</v>
      </c>
      <c r="F5" s="314"/>
      <c r="G5" s="324"/>
      <c r="H5" s="320"/>
      <c r="I5" s="322"/>
      <c r="J5" s="46"/>
    </row>
    <row r="6" spans="1:10" s="80" customFormat="1" ht="15.9" thickBot="1" x14ac:dyDescent="0.45">
      <c r="A6" s="76" t="s">
        <v>276</v>
      </c>
      <c r="B6" s="77"/>
      <c r="C6" s="78">
        <f>COUNTIF(C7:C16,"&gt;""")</f>
        <v>0</v>
      </c>
      <c r="D6" s="78">
        <f t="shared" ref="D6:E6" si="0">COUNTIF(D7:D16,"&gt;""")</f>
        <v>0</v>
      </c>
      <c r="E6" s="78">
        <f t="shared" si="0"/>
        <v>0</v>
      </c>
      <c r="F6" s="77"/>
      <c r="G6" s="77"/>
      <c r="H6" s="77"/>
      <c r="I6" s="79">
        <f>C6+D6+E6</f>
        <v>0</v>
      </c>
      <c r="J6" s="264"/>
    </row>
    <row r="7" spans="1:10" x14ac:dyDescent="0.4">
      <c r="A7" s="81" t="s">
        <v>277</v>
      </c>
      <c r="B7" s="82" t="s">
        <v>84</v>
      </c>
      <c r="C7" s="82"/>
      <c r="D7" s="82"/>
      <c r="E7" s="82"/>
      <c r="F7" s="83" t="s">
        <v>216</v>
      </c>
      <c r="G7" s="83"/>
      <c r="H7" s="83"/>
      <c r="I7" s="84"/>
      <c r="J7" s="46"/>
    </row>
    <row r="8" spans="1:10" ht="30.9" x14ac:dyDescent="0.4">
      <c r="A8" s="17" t="s">
        <v>278</v>
      </c>
      <c r="B8" s="27" t="s">
        <v>89</v>
      </c>
      <c r="C8" s="82"/>
      <c r="D8" s="82"/>
      <c r="E8" s="82"/>
      <c r="F8" s="83" t="s">
        <v>216</v>
      </c>
      <c r="G8" s="83"/>
      <c r="H8" s="83"/>
      <c r="I8" s="85"/>
      <c r="J8" s="46"/>
    </row>
    <row r="9" spans="1:10" ht="93.65" customHeight="1" x14ac:dyDescent="0.4">
      <c r="A9" s="17" t="s">
        <v>279</v>
      </c>
      <c r="B9" s="82" t="s">
        <v>90</v>
      </c>
      <c r="C9" s="82"/>
      <c r="D9" s="27"/>
      <c r="E9" s="27"/>
      <c r="F9" s="83" t="s">
        <v>216</v>
      </c>
      <c r="G9" s="83"/>
      <c r="H9" s="83"/>
      <c r="I9" s="85"/>
      <c r="J9" s="46"/>
    </row>
    <row r="10" spans="1:10" ht="46.3" x14ac:dyDescent="0.4">
      <c r="A10" s="17" t="s">
        <v>280</v>
      </c>
      <c r="B10" s="82" t="s">
        <v>91</v>
      </c>
      <c r="C10" s="82"/>
      <c r="D10" s="27"/>
      <c r="E10" s="27"/>
      <c r="F10" s="83" t="s">
        <v>677</v>
      </c>
      <c r="G10" s="83"/>
      <c r="H10" s="25"/>
      <c r="I10" s="85"/>
      <c r="J10" s="46"/>
    </row>
    <row r="11" spans="1:10" ht="30.9" x14ac:dyDescent="0.4">
      <c r="A11" s="17" t="s">
        <v>281</v>
      </c>
      <c r="B11" s="27" t="s">
        <v>92</v>
      </c>
      <c r="C11" s="82"/>
      <c r="D11" s="86"/>
      <c r="E11" s="86"/>
      <c r="F11" s="83" t="s">
        <v>677</v>
      </c>
      <c r="G11" s="87"/>
      <c r="H11" s="88"/>
      <c r="I11" s="85"/>
      <c r="J11" s="46"/>
    </row>
    <row r="12" spans="1:10" ht="61.75" x14ac:dyDescent="0.4">
      <c r="A12" s="17" t="s">
        <v>282</v>
      </c>
      <c r="B12" s="27" t="s">
        <v>93</v>
      </c>
      <c r="C12" s="27"/>
      <c r="D12" s="27"/>
      <c r="E12" s="27"/>
      <c r="F12" s="25" t="s">
        <v>675</v>
      </c>
      <c r="G12" s="25"/>
      <c r="H12" s="25"/>
      <c r="I12" s="85"/>
      <c r="J12" s="46"/>
    </row>
    <row r="13" spans="1:10" ht="61.75" x14ac:dyDescent="0.4">
      <c r="A13" s="17" t="s">
        <v>529</v>
      </c>
      <c r="B13" s="27" t="s">
        <v>94</v>
      </c>
      <c r="C13" s="82"/>
      <c r="D13" s="89"/>
      <c r="E13" s="89"/>
      <c r="F13" s="25" t="s">
        <v>702</v>
      </c>
      <c r="G13" s="25"/>
      <c r="H13" s="25"/>
      <c r="I13" s="85"/>
      <c r="J13" s="46"/>
    </row>
    <row r="14" spans="1:10" ht="61.75" x14ac:dyDescent="0.4">
      <c r="A14" s="17" t="s">
        <v>283</v>
      </c>
      <c r="B14" s="27" t="s">
        <v>95</v>
      </c>
      <c r="C14" s="82"/>
      <c r="D14" s="24"/>
      <c r="E14" s="24"/>
      <c r="F14" s="25" t="s">
        <v>703</v>
      </c>
      <c r="G14" s="25"/>
      <c r="H14" s="25"/>
      <c r="I14" s="85"/>
      <c r="J14" s="46"/>
    </row>
    <row r="15" spans="1:10" ht="30.9" x14ac:dyDescent="0.4">
      <c r="A15" s="17" t="s">
        <v>284</v>
      </c>
      <c r="B15" s="27" t="s">
        <v>94</v>
      </c>
      <c r="C15" s="37"/>
      <c r="D15" s="36"/>
      <c r="E15" s="36"/>
      <c r="F15" s="25" t="s">
        <v>676</v>
      </c>
      <c r="G15" s="25"/>
      <c r="H15" s="25"/>
      <c r="I15" s="85"/>
      <c r="J15" s="46"/>
    </row>
    <row r="16" spans="1:10" ht="61.75" x14ac:dyDescent="0.4">
      <c r="A16" s="17" t="s">
        <v>285</v>
      </c>
      <c r="B16" s="27" t="s">
        <v>96</v>
      </c>
      <c r="C16" s="82"/>
      <c r="D16" s="24"/>
      <c r="E16" s="24"/>
      <c r="F16" s="25" t="s">
        <v>678</v>
      </c>
      <c r="G16" s="25"/>
      <c r="H16" s="25"/>
      <c r="I16" s="85"/>
      <c r="J16" s="46"/>
    </row>
    <row r="17" spans="1:10" ht="15.9" thickBot="1" x14ac:dyDescent="0.45">
      <c r="A17" s="90" t="s">
        <v>40</v>
      </c>
      <c r="B17" s="91"/>
      <c r="C17" s="92">
        <f>C6</f>
        <v>0</v>
      </c>
      <c r="D17" s="92">
        <f>D6</f>
        <v>0</v>
      </c>
      <c r="E17" s="92">
        <f>E6</f>
        <v>0</v>
      </c>
      <c r="F17" s="91"/>
      <c r="G17" s="91"/>
      <c r="H17" s="91"/>
      <c r="I17" s="93">
        <f>E17+D17+C17</f>
        <v>0</v>
      </c>
      <c r="J17" s="51">
        <f>I17-I6</f>
        <v>0</v>
      </c>
    </row>
    <row r="18" spans="1:10" x14ac:dyDescent="0.4">
      <c r="A18" s="269">
        <f>COUNTA(A7:A14,A16)</f>
        <v>9</v>
      </c>
      <c r="J18" s="51">
        <f>A18-I17</f>
        <v>9</v>
      </c>
    </row>
  </sheetData>
  <mergeCells count="9">
    <mergeCell ref="A1:I1"/>
    <mergeCell ref="B2:I2"/>
    <mergeCell ref="C4:E4"/>
    <mergeCell ref="F4:F5"/>
    <mergeCell ref="A4:A5"/>
    <mergeCell ref="B4:B5"/>
    <mergeCell ref="H4:H5"/>
    <mergeCell ref="I4:I5"/>
    <mergeCell ref="G4:G5"/>
  </mergeCells>
  <printOptions horizontalCentered="1"/>
  <pageMargins left="0.45" right="0.45" top="0.5" bottom="0.5" header="0.3" footer="0.3"/>
  <pageSetup scale="8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J55"/>
  <sheetViews>
    <sheetView topLeftCell="A52" zoomScaleNormal="100" workbookViewId="0">
      <selection activeCell="G42" sqref="G42:G47"/>
    </sheetView>
  </sheetViews>
  <sheetFormatPr defaultColWidth="8.5703125" defaultRowHeight="15.45" x14ac:dyDescent="0.4"/>
  <cols>
    <col min="1" max="1" width="37.5703125" style="1" customWidth="1"/>
    <col min="2" max="2" width="16" style="1" customWidth="1"/>
    <col min="3" max="3" width="6.5703125" style="1" customWidth="1"/>
    <col min="4" max="4" width="7.42578125" style="1" bestFit="1" customWidth="1"/>
    <col min="5" max="5" width="6.5703125" style="1" customWidth="1"/>
    <col min="6" max="6" width="25.5703125" style="53" customWidth="1"/>
    <col min="7" max="7" width="10.5703125" style="53" customWidth="1"/>
    <col min="8" max="8" width="29.2109375" style="53" customWidth="1"/>
    <col min="9" max="9" width="7.5" style="1" customWidth="1"/>
    <col min="10" max="10" width="5.5703125" style="1" customWidth="1"/>
    <col min="11" max="16384" width="8.5703125" style="1"/>
  </cols>
  <sheetData>
    <row r="1" spans="1:9" x14ac:dyDescent="0.4">
      <c r="A1" s="325" t="s">
        <v>41</v>
      </c>
      <c r="B1" s="325"/>
      <c r="C1" s="325"/>
      <c r="D1" s="325"/>
      <c r="E1" s="325"/>
      <c r="F1" s="325"/>
      <c r="G1" s="325"/>
      <c r="H1" s="325"/>
      <c r="I1" s="325"/>
    </row>
    <row r="2" spans="1:9" x14ac:dyDescent="0.4">
      <c r="A2" s="52" t="s">
        <v>42</v>
      </c>
      <c r="B2" s="326" t="e">
        <f>'Cover Sheet'!B19:L19</f>
        <v>#REF!</v>
      </c>
      <c r="C2" s="326"/>
      <c r="D2" s="326"/>
      <c r="E2" s="326"/>
      <c r="F2" s="326"/>
      <c r="G2" s="326"/>
      <c r="H2" s="326"/>
      <c r="I2" s="326"/>
    </row>
    <row r="3" spans="1:9" ht="15.9" thickBot="1" x14ac:dyDescent="0.45">
      <c r="A3" s="53"/>
      <c r="B3" s="53"/>
      <c r="C3" s="54"/>
      <c r="D3" s="54"/>
      <c r="E3" s="54"/>
      <c r="F3" s="55"/>
      <c r="G3" s="56"/>
      <c r="H3" s="56"/>
      <c r="I3" s="53"/>
    </row>
    <row r="4" spans="1:9" x14ac:dyDescent="0.4">
      <c r="A4" s="327" t="s">
        <v>34</v>
      </c>
      <c r="B4" s="329" t="s">
        <v>35</v>
      </c>
      <c r="C4" s="331" t="s">
        <v>43</v>
      </c>
      <c r="D4" s="331"/>
      <c r="E4" s="331"/>
      <c r="F4" s="332" t="s">
        <v>83</v>
      </c>
      <c r="G4" s="334" t="s">
        <v>217</v>
      </c>
      <c r="H4" s="338" t="s">
        <v>38</v>
      </c>
      <c r="I4" s="336" t="s">
        <v>39</v>
      </c>
    </row>
    <row r="5" spans="1:9" ht="51.75" customHeight="1" thickBot="1" x14ac:dyDescent="0.45">
      <c r="A5" s="328"/>
      <c r="B5" s="330"/>
      <c r="C5" s="57" t="s">
        <v>22</v>
      </c>
      <c r="D5" s="58" t="s">
        <v>25</v>
      </c>
      <c r="E5" s="58" t="s">
        <v>23</v>
      </c>
      <c r="F5" s="333"/>
      <c r="G5" s="335"/>
      <c r="H5" s="339"/>
      <c r="I5" s="337"/>
    </row>
    <row r="6" spans="1:9" x14ac:dyDescent="0.4">
      <c r="A6" s="59" t="s">
        <v>286</v>
      </c>
      <c r="B6" s="60"/>
      <c r="C6" s="62">
        <f>COUNTIF(C7:C47,"&gt;""")</f>
        <v>0</v>
      </c>
      <c r="D6" s="62">
        <f t="shared" ref="D6:E6" si="0">COUNTIF(D7:D47,"&gt;""")</f>
        <v>0</v>
      </c>
      <c r="E6" s="62">
        <f t="shared" si="0"/>
        <v>0</v>
      </c>
      <c r="F6" s="61"/>
      <c r="G6" s="61"/>
      <c r="H6" s="259"/>
      <c r="I6" s="291">
        <f>SUM(C6:E6)</f>
        <v>0</v>
      </c>
    </row>
    <row r="7" spans="1:9" s="285" customFormat="1" ht="61.75" x14ac:dyDescent="0.4">
      <c r="A7" s="295" t="s">
        <v>579</v>
      </c>
      <c r="B7" s="286" t="s">
        <v>580</v>
      </c>
      <c r="C7" s="287"/>
      <c r="D7" s="287"/>
      <c r="E7" s="287"/>
      <c r="F7" s="288" t="s">
        <v>212</v>
      </c>
      <c r="G7" s="288"/>
      <c r="H7" s="289"/>
      <c r="I7" s="290"/>
    </row>
    <row r="8" spans="1:9" ht="46.3" x14ac:dyDescent="0.4">
      <c r="A8" s="44" t="s">
        <v>287</v>
      </c>
      <c r="B8" s="37" t="s">
        <v>97</v>
      </c>
      <c r="C8" s="63"/>
      <c r="D8" s="64"/>
      <c r="E8" s="64"/>
      <c r="F8" s="65"/>
      <c r="G8" s="65"/>
      <c r="H8" s="260"/>
      <c r="I8" s="49"/>
    </row>
    <row r="9" spans="1:9" ht="31.3" x14ac:dyDescent="0.4">
      <c r="A9" s="17" t="s">
        <v>288</v>
      </c>
      <c r="B9" s="27" t="s">
        <v>242</v>
      </c>
      <c r="C9" s="27"/>
      <c r="D9" s="24"/>
      <c r="E9" s="24"/>
      <c r="F9" s="25" t="s">
        <v>196</v>
      </c>
      <c r="G9" s="256"/>
      <c r="H9" s="261"/>
      <c r="I9" s="50"/>
    </row>
    <row r="10" spans="1:9" ht="31.3" x14ac:dyDescent="0.4">
      <c r="A10" s="17" t="s">
        <v>289</v>
      </c>
      <c r="B10" s="27" t="s">
        <v>243</v>
      </c>
      <c r="C10" s="27"/>
      <c r="D10" s="24"/>
      <c r="E10" s="24"/>
      <c r="F10" s="25" t="s">
        <v>196</v>
      </c>
      <c r="G10" s="256"/>
      <c r="H10" s="261"/>
      <c r="I10" s="50"/>
    </row>
    <row r="11" spans="1:9" ht="31.3" x14ac:dyDescent="0.4">
      <c r="A11" s="17" t="s">
        <v>290</v>
      </c>
      <c r="B11" s="27" t="s">
        <v>244</v>
      </c>
      <c r="C11" s="27"/>
      <c r="D11" s="24"/>
      <c r="E11" s="24"/>
      <c r="F11" s="25" t="s">
        <v>196</v>
      </c>
      <c r="G11" s="256"/>
      <c r="H11" s="261"/>
      <c r="I11" s="50"/>
    </row>
    <row r="12" spans="1:9" ht="31.3" x14ac:dyDescent="0.4">
      <c r="A12" s="17" t="s">
        <v>291</v>
      </c>
      <c r="B12" s="27" t="s">
        <v>245</v>
      </c>
      <c r="C12" s="27"/>
      <c r="D12" s="24"/>
      <c r="E12" s="24"/>
      <c r="F12" s="25" t="s">
        <v>196</v>
      </c>
      <c r="G12" s="256"/>
      <c r="H12" s="261"/>
      <c r="I12" s="50"/>
    </row>
    <row r="13" spans="1:9" ht="31.3" x14ac:dyDescent="0.4">
      <c r="A13" s="17" t="s">
        <v>292</v>
      </c>
      <c r="B13" s="27" t="s">
        <v>245</v>
      </c>
      <c r="C13" s="27"/>
      <c r="D13" s="24"/>
      <c r="E13" s="24"/>
      <c r="F13" s="25" t="s">
        <v>196</v>
      </c>
      <c r="G13" s="256"/>
      <c r="H13" s="261"/>
      <c r="I13" s="50"/>
    </row>
    <row r="14" spans="1:9" ht="31.3" x14ac:dyDescent="0.4">
      <c r="A14" s="17" t="s">
        <v>293</v>
      </c>
      <c r="B14" s="27" t="s">
        <v>246</v>
      </c>
      <c r="C14" s="27"/>
      <c r="D14" s="24"/>
      <c r="E14" s="24"/>
      <c r="F14" s="25" t="s">
        <v>196</v>
      </c>
      <c r="G14" s="256"/>
      <c r="H14" s="261"/>
      <c r="I14" s="50"/>
    </row>
    <row r="15" spans="1:9" ht="31.3" x14ac:dyDescent="0.4">
      <c r="A15" s="17" t="s">
        <v>294</v>
      </c>
      <c r="B15" s="27" t="s">
        <v>247</v>
      </c>
      <c r="C15" s="27"/>
      <c r="D15" s="24"/>
      <c r="E15" s="24"/>
      <c r="F15" s="25" t="s">
        <v>196</v>
      </c>
      <c r="G15" s="256"/>
      <c r="H15" s="261"/>
      <c r="I15" s="50"/>
    </row>
    <row r="16" spans="1:9" ht="31.3" x14ac:dyDescent="0.4">
      <c r="A16" s="17" t="s">
        <v>295</v>
      </c>
      <c r="B16" s="27" t="s">
        <v>248</v>
      </c>
      <c r="C16" s="27"/>
      <c r="D16" s="24"/>
      <c r="E16" s="24"/>
      <c r="F16" s="25" t="s">
        <v>196</v>
      </c>
      <c r="G16" s="256"/>
      <c r="H16" s="261"/>
      <c r="I16" s="50"/>
    </row>
    <row r="17" spans="1:9" ht="46.3" x14ac:dyDescent="0.4">
      <c r="A17" s="17" t="s">
        <v>296</v>
      </c>
      <c r="B17" s="27" t="s">
        <v>249</v>
      </c>
      <c r="C17" s="27"/>
      <c r="D17" s="24"/>
      <c r="E17" s="24"/>
      <c r="F17" s="25" t="s">
        <v>196</v>
      </c>
      <c r="G17" s="256"/>
      <c r="H17" s="261"/>
      <c r="I17" s="50"/>
    </row>
    <row r="18" spans="1:9" ht="31.3" x14ac:dyDescent="0.4">
      <c r="A18" s="17" t="s">
        <v>297</v>
      </c>
      <c r="B18" s="27" t="s">
        <v>250</v>
      </c>
      <c r="C18" s="27"/>
      <c r="D18" s="24"/>
      <c r="E18" s="24"/>
      <c r="F18" s="25" t="s">
        <v>196</v>
      </c>
      <c r="G18" s="256"/>
      <c r="H18" s="261"/>
      <c r="I18" s="50"/>
    </row>
    <row r="19" spans="1:9" ht="46.3" x14ac:dyDescent="0.4">
      <c r="A19" s="17" t="s">
        <v>298</v>
      </c>
      <c r="B19" s="27" t="s">
        <v>85</v>
      </c>
      <c r="C19" s="27"/>
      <c r="D19" s="24"/>
      <c r="E19" s="24"/>
      <c r="F19" s="25" t="s">
        <v>196</v>
      </c>
      <c r="G19" s="256"/>
      <c r="H19" s="261"/>
      <c r="I19" s="50"/>
    </row>
    <row r="20" spans="1:9" ht="31.3" x14ac:dyDescent="0.4">
      <c r="A20" s="17" t="s">
        <v>533</v>
      </c>
      <c r="B20" s="27" t="s">
        <v>251</v>
      </c>
      <c r="C20" s="27"/>
      <c r="D20" s="24"/>
      <c r="E20" s="24"/>
      <c r="F20" s="25" t="s">
        <v>196</v>
      </c>
      <c r="G20" s="256"/>
      <c r="H20" s="261"/>
      <c r="I20" s="50"/>
    </row>
    <row r="21" spans="1:9" ht="46.3" x14ac:dyDescent="0.4">
      <c r="A21" s="17" t="s">
        <v>299</v>
      </c>
      <c r="B21" s="27" t="s">
        <v>244</v>
      </c>
      <c r="C21" s="27"/>
      <c r="D21" s="24"/>
      <c r="E21" s="24"/>
      <c r="F21" s="25" t="s">
        <v>196</v>
      </c>
      <c r="G21" s="281"/>
      <c r="H21" s="104"/>
      <c r="I21" s="50"/>
    </row>
    <row r="22" spans="1:9" ht="46.3" x14ac:dyDescent="0.4">
      <c r="A22" s="44" t="s">
        <v>301</v>
      </c>
      <c r="B22" s="37" t="s">
        <v>98</v>
      </c>
      <c r="C22" s="48"/>
      <c r="D22" s="66"/>
      <c r="E22" s="66"/>
      <c r="F22" s="65"/>
      <c r="G22" s="65"/>
      <c r="H22" s="260"/>
      <c r="I22" s="49"/>
    </row>
    <row r="23" spans="1:9" ht="30.9" x14ac:dyDescent="0.4">
      <c r="A23" s="17" t="s">
        <v>300</v>
      </c>
      <c r="B23" s="67" t="s">
        <v>252</v>
      </c>
      <c r="C23" s="27"/>
      <c r="D23" s="257"/>
      <c r="E23" s="24"/>
      <c r="F23" s="25" t="s">
        <v>197</v>
      </c>
      <c r="G23" s="258"/>
      <c r="H23" s="275"/>
      <c r="I23" s="68"/>
    </row>
    <row r="24" spans="1:9" ht="30.9" x14ac:dyDescent="0.4">
      <c r="A24" s="17" t="s">
        <v>302</v>
      </c>
      <c r="B24" s="67" t="s">
        <v>253</v>
      </c>
      <c r="C24" s="27"/>
      <c r="D24" s="257"/>
      <c r="E24" s="24"/>
      <c r="F24" s="25" t="s">
        <v>197</v>
      </c>
      <c r="G24" s="258"/>
      <c r="H24" s="275"/>
      <c r="I24" s="68"/>
    </row>
    <row r="25" spans="1:9" ht="30.9" x14ac:dyDescent="0.4">
      <c r="A25" s="17" t="s">
        <v>303</v>
      </c>
      <c r="B25" s="67" t="s">
        <v>254</v>
      </c>
      <c r="C25" s="27"/>
      <c r="D25" s="257"/>
      <c r="E25" s="24"/>
      <c r="F25" s="25" t="s">
        <v>197</v>
      </c>
      <c r="G25" s="258"/>
      <c r="H25" s="275"/>
      <c r="I25" s="68"/>
    </row>
    <row r="26" spans="1:9" ht="30.9" x14ac:dyDescent="0.4">
      <c r="A26" s="17" t="s">
        <v>304</v>
      </c>
      <c r="B26" s="67" t="s">
        <v>545</v>
      </c>
      <c r="C26" s="27"/>
      <c r="D26" s="257"/>
      <c r="E26" s="24"/>
      <c r="F26" s="25" t="s">
        <v>197</v>
      </c>
      <c r="G26" s="258"/>
      <c r="H26" s="275"/>
      <c r="I26" s="68"/>
    </row>
    <row r="27" spans="1:9" ht="30.9" x14ac:dyDescent="0.4">
      <c r="A27" s="17" t="s">
        <v>305</v>
      </c>
      <c r="B27" s="67" t="s">
        <v>545</v>
      </c>
      <c r="C27" s="27"/>
      <c r="D27" s="257"/>
      <c r="E27" s="24"/>
      <c r="F27" s="25" t="s">
        <v>197</v>
      </c>
      <c r="G27" s="258"/>
      <c r="H27" s="275"/>
      <c r="I27" s="68"/>
    </row>
    <row r="28" spans="1:9" ht="30.9" x14ac:dyDescent="0.4">
      <c r="A28" s="17" t="s">
        <v>306</v>
      </c>
      <c r="B28" s="67" t="s">
        <v>545</v>
      </c>
      <c r="C28" s="27"/>
      <c r="D28" s="257"/>
      <c r="E28" s="24"/>
      <c r="F28" s="25" t="s">
        <v>197</v>
      </c>
      <c r="G28" s="258"/>
      <c r="H28" s="275"/>
      <c r="I28" s="68"/>
    </row>
    <row r="29" spans="1:9" ht="30.9" x14ac:dyDescent="0.4">
      <c r="A29" s="17" t="s">
        <v>307</v>
      </c>
      <c r="B29" s="67" t="s">
        <v>255</v>
      </c>
      <c r="C29" s="27"/>
      <c r="D29" s="257"/>
      <c r="E29" s="24"/>
      <c r="F29" s="25" t="s">
        <v>197</v>
      </c>
      <c r="G29" s="258"/>
      <c r="H29" s="275"/>
      <c r="I29" s="68"/>
    </row>
    <row r="30" spans="1:9" ht="30.9" x14ac:dyDescent="0.4">
      <c r="A30" s="17" t="s">
        <v>308</v>
      </c>
      <c r="B30" s="67" t="s">
        <v>256</v>
      </c>
      <c r="C30" s="27"/>
      <c r="D30" s="257"/>
      <c r="E30" s="24"/>
      <c r="F30" s="25" t="s">
        <v>197</v>
      </c>
      <c r="G30" s="258"/>
      <c r="H30" s="275"/>
      <c r="I30" s="68"/>
    </row>
    <row r="31" spans="1:9" ht="30.9" x14ac:dyDescent="0.4">
      <c r="A31" s="17" t="s">
        <v>309</v>
      </c>
      <c r="B31" s="67" t="s">
        <v>257</v>
      </c>
      <c r="C31" s="27"/>
      <c r="D31" s="257"/>
      <c r="E31" s="24"/>
      <c r="F31" s="25" t="s">
        <v>197</v>
      </c>
      <c r="G31" s="258"/>
      <c r="H31" s="275"/>
      <c r="I31" s="68"/>
    </row>
    <row r="32" spans="1:9" ht="30.9" x14ac:dyDescent="0.4">
      <c r="A32" s="69" t="s">
        <v>310</v>
      </c>
      <c r="B32" s="67" t="s">
        <v>258</v>
      </c>
      <c r="C32" s="27"/>
      <c r="D32" s="257"/>
      <c r="E32" s="24"/>
      <c r="F32" s="25" t="s">
        <v>197</v>
      </c>
      <c r="G32" s="258"/>
      <c r="H32" s="275"/>
      <c r="I32" s="68"/>
    </row>
    <row r="33" spans="1:10" ht="30.9" x14ac:dyDescent="0.4">
      <c r="A33" s="44" t="s">
        <v>311</v>
      </c>
      <c r="B33" s="37" t="s">
        <v>259</v>
      </c>
      <c r="C33" s="63"/>
      <c r="D33" s="64"/>
      <c r="E33" s="64"/>
      <c r="F33" s="65"/>
      <c r="G33" s="65"/>
      <c r="H33" s="260"/>
      <c r="I33" s="70"/>
    </row>
    <row r="34" spans="1:10" ht="30.9" x14ac:dyDescent="0.4">
      <c r="A34" s="17" t="s">
        <v>312</v>
      </c>
      <c r="B34" s="27" t="s">
        <v>260</v>
      </c>
      <c r="C34" s="27"/>
      <c r="D34" s="24"/>
      <c r="E34" s="24"/>
      <c r="F34" s="25" t="s">
        <v>198</v>
      </c>
      <c r="G34" s="256"/>
      <c r="H34" s="261"/>
      <c r="I34" s="50"/>
      <c r="J34" s="32"/>
    </row>
    <row r="35" spans="1:10" ht="46.3" x14ac:dyDescent="0.4">
      <c r="A35" s="17" t="s">
        <v>313</v>
      </c>
      <c r="B35" s="27" t="s">
        <v>261</v>
      </c>
      <c r="C35" s="27"/>
      <c r="D35" s="24"/>
      <c r="E35" s="24"/>
      <c r="F35" s="25" t="s">
        <v>198</v>
      </c>
      <c r="G35" s="256"/>
      <c r="H35" s="261"/>
      <c r="I35" s="50"/>
    </row>
    <row r="36" spans="1:10" ht="30.9" x14ac:dyDescent="0.4">
      <c r="A36" s="17" t="s">
        <v>314</v>
      </c>
      <c r="B36" s="27" t="s">
        <v>258</v>
      </c>
      <c r="C36" s="27"/>
      <c r="D36" s="24"/>
      <c r="E36" s="24"/>
      <c r="F36" s="25" t="s">
        <v>198</v>
      </c>
      <c r="G36" s="256"/>
      <c r="H36" s="261"/>
      <c r="I36" s="50"/>
    </row>
    <row r="37" spans="1:10" ht="30.9" x14ac:dyDescent="0.4">
      <c r="A37" s="44" t="s">
        <v>315</v>
      </c>
      <c r="B37" s="37" t="s">
        <v>224</v>
      </c>
      <c r="C37" s="63"/>
      <c r="D37" s="64"/>
      <c r="E37" s="64"/>
      <c r="F37" s="65"/>
      <c r="G37" s="65"/>
      <c r="H37" s="260"/>
      <c r="I37" s="70"/>
    </row>
    <row r="38" spans="1:10" ht="46.3" x14ac:dyDescent="0.4">
      <c r="A38" s="17" t="s">
        <v>316</v>
      </c>
      <c r="B38" s="27" t="s">
        <v>224</v>
      </c>
      <c r="C38" s="27"/>
      <c r="D38" s="24"/>
      <c r="E38" s="24"/>
      <c r="F38" s="25" t="s">
        <v>198</v>
      </c>
      <c r="G38" s="256"/>
      <c r="H38" s="261"/>
      <c r="I38" s="50"/>
    </row>
    <row r="39" spans="1:10" ht="30.9" x14ac:dyDescent="0.4">
      <c r="A39" s="44" t="s">
        <v>317</v>
      </c>
      <c r="B39" s="37" t="s">
        <v>262</v>
      </c>
      <c r="C39" s="63"/>
      <c r="D39" s="64"/>
      <c r="E39" s="64"/>
      <c r="F39" s="65"/>
      <c r="G39" s="65"/>
      <c r="H39" s="260"/>
      <c r="I39" s="70"/>
    </row>
    <row r="40" spans="1:10" ht="46.3" x14ac:dyDescent="0.4">
      <c r="A40" s="44" t="s">
        <v>318</v>
      </c>
      <c r="B40" s="37" t="s">
        <v>262</v>
      </c>
      <c r="C40" s="63"/>
      <c r="D40" s="64"/>
      <c r="E40" s="64"/>
      <c r="F40" s="65"/>
      <c r="G40" s="25"/>
      <c r="H40" s="276"/>
      <c r="I40" s="50"/>
    </row>
    <row r="41" spans="1:10" ht="46.3" x14ac:dyDescent="0.4">
      <c r="A41" s="44" t="s">
        <v>319</v>
      </c>
      <c r="B41" s="37" t="s">
        <v>262</v>
      </c>
      <c r="C41" s="37"/>
      <c r="D41" s="36"/>
      <c r="E41" s="36"/>
      <c r="F41" s="65"/>
      <c r="G41" s="25"/>
      <c r="H41" s="276"/>
      <c r="I41" s="50"/>
    </row>
    <row r="42" spans="1:10" ht="30.9" x14ac:dyDescent="0.4">
      <c r="A42" s="17" t="s">
        <v>320</v>
      </c>
      <c r="B42" s="27" t="s">
        <v>263</v>
      </c>
      <c r="C42" s="27"/>
      <c r="D42" s="24"/>
      <c r="E42" s="24"/>
      <c r="F42" s="25" t="s">
        <v>199</v>
      </c>
      <c r="G42" s="256"/>
      <c r="H42" s="276"/>
      <c r="I42" s="50"/>
    </row>
    <row r="43" spans="1:10" ht="30.9" x14ac:dyDescent="0.4">
      <c r="A43" s="17" t="s">
        <v>292</v>
      </c>
      <c r="B43" s="27" t="s">
        <v>263</v>
      </c>
      <c r="C43" s="27"/>
      <c r="D43" s="24"/>
      <c r="E43" s="24"/>
      <c r="F43" s="25" t="s">
        <v>199</v>
      </c>
      <c r="G43" s="256"/>
      <c r="H43" s="276"/>
      <c r="I43" s="50"/>
    </row>
    <row r="44" spans="1:10" ht="30.9" x14ac:dyDescent="0.4">
      <c r="A44" s="17" t="s">
        <v>321</v>
      </c>
      <c r="B44" s="27" t="s">
        <v>264</v>
      </c>
      <c r="C44" s="27"/>
      <c r="D44" s="24"/>
      <c r="E44" s="24"/>
      <c r="F44" s="25" t="s">
        <v>199</v>
      </c>
      <c r="G44" s="256"/>
      <c r="H44" s="276"/>
      <c r="I44" s="50"/>
    </row>
    <row r="45" spans="1:10" ht="30.9" x14ac:dyDescent="0.4">
      <c r="A45" s="17" t="s">
        <v>322</v>
      </c>
      <c r="B45" s="27" t="s">
        <v>265</v>
      </c>
      <c r="C45" s="27"/>
      <c r="D45" s="24"/>
      <c r="E45" s="24"/>
      <c r="F45" s="25" t="s">
        <v>199</v>
      </c>
      <c r="G45" s="256"/>
      <c r="H45" s="276"/>
      <c r="I45" s="50"/>
    </row>
    <row r="46" spans="1:10" ht="30.9" x14ac:dyDescent="0.4">
      <c r="A46" s="17" t="s">
        <v>323</v>
      </c>
      <c r="B46" s="27" t="s">
        <v>266</v>
      </c>
      <c r="C46" s="27"/>
      <c r="D46" s="24"/>
      <c r="E46" s="24"/>
      <c r="F46" s="25" t="s">
        <v>199</v>
      </c>
      <c r="G46" s="256"/>
      <c r="H46" s="276"/>
      <c r="I46" s="277"/>
    </row>
    <row r="47" spans="1:10" ht="46.3" x14ac:dyDescent="0.4">
      <c r="A47" s="17" t="s">
        <v>298</v>
      </c>
      <c r="B47" s="27" t="s">
        <v>85</v>
      </c>
      <c r="C47" s="27"/>
      <c r="D47" s="24"/>
      <c r="E47" s="24"/>
      <c r="F47" s="25" t="s">
        <v>199</v>
      </c>
      <c r="G47" s="256"/>
      <c r="H47" s="276"/>
      <c r="I47" s="50"/>
    </row>
    <row r="48" spans="1:10" x14ac:dyDescent="0.4">
      <c r="A48" s="59" t="s">
        <v>324</v>
      </c>
      <c r="B48" s="60"/>
      <c r="C48" s="71">
        <f>COUNTIF(C49:C53,"&gt;""")</f>
        <v>0</v>
      </c>
      <c r="D48" s="71">
        <f t="shared" ref="D48:E48" si="1">COUNTIF(D49:D53,"&gt;""")</f>
        <v>0</v>
      </c>
      <c r="E48" s="71">
        <f t="shared" si="1"/>
        <v>0</v>
      </c>
      <c r="F48" s="61"/>
      <c r="G48" s="61"/>
      <c r="H48" s="259"/>
      <c r="I48" s="49">
        <f>SUM(C48:E48)</f>
        <v>0</v>
      </c>
    </row>
    <row r="49" spans="1:10" ht="92.6" x14ac:dyDescent="0.4">
      <c r="A49" s="17" t="s">
        <v>329</v>
      </c>
      <c r="B49" s="27" t="s">
        <v>651</v>
      </c>
      <c r="C49" s="27"/>
      <c r="D49" s="24"/>
      <c r="E49" s="24"/>
      <c r="F49" s="25" t="s">
        <v>222</v>
      </c>
      <c r="G49" s="25"/>
      <c r="H49" s="261"/>
      <c r="I49" s="50"/>
    </row>
    <row r="50" spans="1:10" ht="77.150000000000006" x14ac:dyDescent="0.4">
      <c r="A50" s="17" t="s">
        <v>325</v>
      </c>
      <c r="B50" s="27" t="s">
        <v>651</v>
      </c>
      <c r="C50" s="27"/>
      <c r="D50" s="24"/>
      <c r="E50" s="24"/>
      <c r="F50" s="25" t="s">
        <v>222</v>
      </c>
      <c r="G50" s="25"/>
      <c r="H50" s="261"/>
      <c r="I50" s="50"/>
    </row>
    <row r="51" spans="1:10" ht="94.5" customHeight="1" x14ac:dyDescent="0.4">
      <c r="A51" s="17" t="s">
        <v>326</v>
      </c>
      <c r="B51" s="27" t="s">
        <v>652</v>
      </c>
      <c r="C51" s="27"/>
      <c r="D51" s="24"/>
      <c r="E51" s="24"/>
      <c r="F51" s="25" t="s">
        <v>222</v>
      </c>
      <c r="G51" s="25"/>
      <c r="H51" s="261"/>
      <c r="I51" s="50"/>
    </row>
    <row r="52" spans="1:10" ht="77.150000000000006" x14ac:dyDescent="0.4">
      <c r="A52" s="17" t="s">
        <v>327</v>
      </c>
      <c r="B52" s="27" t="s">
        <v>652</v>
      </c>
      <c r="C52" s="27"/>
      <c r="D52" s="24"/>
      <c r="E52" s="24"/>
      <c r="F52" s="25" t="s">
        <v>222</v>
      </c>
      <c r="G52" s="25"/>
      <c r="H52" s="261"/>
      <c r="I52" s="50"/>
    </row>
    <row r="53" spans="1:10" ht="46.3" x14ac:dyDescent="0.4">
      <c r="A53" s="17" t="s">
        <v>328</v>
      </c>
      <c r="B53" s="27" t="s">
        <v>653</v>
      </c>
      <c r="C53" s="27"/>
      <c r="D53" s="24"/>
      <c r="E53" s="24"/>
      <c r="F53" s="25" t="s">
        <v>212</v>
      </c>
      <c r="G53" s="25"/>
      <c r="H53" s="261"/>
      <c r="I53" s="50"/>
    </row>
    <row r="54" spans="1:10" ht="15.9" thickBot="1" x14ac:dyDescent="0.45">
      <c r="A54" s="28" t="s">
        <v>40</v>
      </c>
      <c r="B54" s="72"/>
      <c r="C54" s="29">
        <f>SUM(C48,C6)</f>
        <v>0</v>
      </c>
      <c r="D54" s="29">
        <f t="shared" ref="D54:E54" si="2">SUM(D48,D6)</f>
        <v>0</v>
      </c>
      <c r="E54" s="29">
        <f t="shared" si="2"/>
        <v>0</v>
      </c>
      <c r="F54" s="73"/>
      <c r="G54" s="73"/>
      <c r="H54" s="262"/>
      <c r="I54" s="31">
        <f>SUM(C54:E54)</f>
        <v>0</v>
      </c>
      <c r="J54" s="51">
        <f>I54-SUM(I6,I48)</f>
        <v>0</v>
      </c>
    </row>
    <row r="55" spans="1:10" x14ac:dyDescent="0.4">
      <c r="A55" s="269">
        <f>COUNTA(A7,A9:A21,A23:A32,A34:A36,A38,A42:A47,A49:A53)</f>
        <v>39</v>
      </c>
      <c r="J55" s="51">
        <f>A55-I54</f>
        <v>39</v>
      </c>
    </row>
  </sheetData>
  <mergeCells count="9">
    <mergeCell ref="A1:I1"/>
    <mergeCell ref="B2:I2"/>
    <mergeCell ref="A4:A5"/>
    <mergeCell ref="B4:B5"/>
    <mergeCell ref="C4:E4"/>
    <mergeCell ref="F4:F5"/>
    <mergeCell ref="G4:G5"/>
    <mergeCell ref="I4:I5"/>
    <mergeCell ref="H4:H5"/>
  </mergeCells>
  <phoneticPr fontId="24" type="noConversion"/>
  <conditionalFormatting sqref="D9:D21">
    <cfRule type="containsText" dxfId="1" priority="1" operator="containsText" text="X">
      <formula>NOT(ISERROR(SEARCH("X",D9)))</formula>
    </cfRule>
    <cfRule type="cellIs" dxfId="0" priority="2" operator="equal">
      <formula>"X"</formula>
    </cfRule>
  </conditionalFormatting>
  <printOptions horizontalCentered="1"/>
  <pageMargins left="0.45" right="0.45" top="0.5" bottom="0.5" header="0.3" footer="0.3"/>
  <pageSetup scale="8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J57"/>
  <sheetViews>
    <sheetView topLeftCell="A43" zoomScaleNormal="100" zoomScaleSheetLayoutView="50" workbookViewId="0">
      <selection activeCell="F7" sqref="F7"/>
    </sheetView>
  </sheetViews>
  <sheetFormatPr defaultColWidth="8.5703125" defaultRowHeight="15.45" x14ac:dyDescent="0.4"/>
  <cols>
    <col min="1" max="1" width="37.5703125" style="1" customWidth="1"/>
    <col min="2" max="2" width="20" style="1" customWidth="1"/>
    <col min="3" max="5" width="6.5703125" style="1" customWidth="1"/>
    <col min="6" max="6" width="25.5703125" style="1" customWidth="1"/>
    <col min="7" max="7" width="10.5703125" style="1" customWidth="1"/>
    <col min="8" max="8" width="24.5703125" style="1" customWidth="1"/>
    <col min="9" max="9" width="7.5703125" style="1" customWidth="1"/>
    <col min="10" max="16384" width="8.5703125" style="1"/>
  </cols>
  <sheetData>
    <row r="1" spans="1:9" x14ac:dyDescent="0.4">
      <c r="A1" s="340" t="s">
        <v>546</v>
      </c>
      <c r="B1" s="340"/>
      <c r="C1" s="340"/>
      <c r="D1" s="340"/>
      <c r="E1" s="340"/>
      <c r="F1" s="340"/>
      <c r="G1" s="340"/>
      <c r="H1" s="340"/>
      <c r="I1" s="340"/>
    </row>
    <row r="2" spans="1:9" x14ac:dyDescent="0.4">
      <c r="A2" s="6" t="s">
        <v>42</v>
      </c>
      <c r="B2" s="341" t="e">
        <f>'Cover Sheet'!B19:L19</f>
        <v>#REF!</v>
      </c>
      <c r="C2" s="341"/>
      <c r="D2" s="341"/>
      <c r="E2" s="341"/>
      <c r="F2" s="341"/>
      <c r="G2" s="341"/>
      <c r="H2" s="341"/>
      <c r="I2" s="341"/>
    </row>
    <row r="3" spans="1:9" ht="15.9" thickBot="1" x14ac:dyDescent="0.45">
      <c r="A3" s="7"/>
      <c r="B3" s="33"/>
      <c r="C3" s="8"/>
      <c r="D3" s="8"/>
      <c r="E3" s="8"/>
      <c r="F3" s="34"/>
      <c r="G3" s="34"/>
      <c r="H3" s="34"/>
      <c r="I3" s="7"/>
    </row>
    <row r="4" spans="1:9" x14ac:dyDescent="0.4">
      <c r="A4" s="342" t="s">
        <v>34</v>
      </c>
      <c r="B4" s="344" t="s">
        <v>35</v>
      </c>
      <c r="C4" s="346" t="s">
        <v>43</v>
      </c>
      <c r="D4" s="346"/>
      <c r="E4" s="346"/>
      <c r="F4" s="347" t="s">
        <v>83</v>
      </c>
      <c r="G4" s="352" t="s">
        <v>217</v>
      </c>
      <c r="H4" s="347" t="s">
        <v>38</v>
      </c>
      <c r="I4" s="350" t="s">
        <v>39</v>
      </c>
    </row>
    <row r="5" spans="1:9" ht="51.75" customHeight="1" thickBot="1" x14ac:dyDescent="0.45">
      <c r="A5" s="343"/>
      <c r="B5" s="345"/>
      <c r="C5" s="11" t="s">
        <v>22</v>
      </c>
      <c r="D5" s="12" t="s">
        <v>25</v>
      </c>
      <c r="E5" s="12" t="s">
        <v>23</v>
      </c>
      <c r="F5" s="348"/>
      <c r="G5" s="353"/>
      <c r="H5" s="349"/>
      <c r="I5" s="351"/>
    </row>
    <row r="6" spans="1:9" x14ac:dyDescent="0.4">
      <c r="A6" s="38" t="s">
        <v>330</v>
      </c>
      <c r="B6" s="39"/>
      <c r="C6" s="15">
        <f>COUNTIF(C7:C10,"&gt;""")</f>
        <v>0</v>
      </c>
      <c r="D6" s="15">
        <f>COUNTIF(D7:D10,"&gt;""")</f>
        <v>0</v>
      </c>
      <c r="E6" s="15">
        <f>COUNTIF(E7:E10,"&gt;""")</f>
        <v>0</v>
      </c>
      <c r="F6" s="40"/>
      <c r="G6" s="40"/>
      <c r="H6" s="40"/>
      <c r="I6" s="16">
        <f>SUM(C6:E6)</f>
        <v>0</v>
      </c>
    </row>
    <row r="7" spans="1:9" ht="77.150000000000006" x14ac:dyDescent="0.4">
      <c r="A7" s="17" t="s">
        <v>331</v>
      </c>
      <c r="B7" s="27" t="s">
        <v>86</v>
      </c>
      <c r="C7" s="27"/>
      <c r="D7" s="41"/>
      <c r="E7" s="42"/>
      <c r="F7" s="43" t="s">
        <v>704</v>
      </c>
      <c r="G7" s="270"/>
      <c r="H7" s="43"/>
      <c r="I7" s="21"/>
    </row>
    <row r="8" spans="1:9" ht="46.3" x14ac:dyDescent="0.4">
      <c r="A8" s="17" t="s">
        <v>332</v>
      </c>
      <c r="B8" s="27" t="s">
        <v>87</v>
      </c>
      <c r="C8" s="27"/>
      <c r="D8" s="41"/>
      <c r="E8" s="41"/>
      <c r="F8" s="25" t="s">
        <v>218</v>
      </c>
      <c r="G8" s="256"/>
      <c r="H8" s="43"/>
      <c r="I8" s="21"/>
    </row>
    <row r="9" spans="1:9" ht="46.3" x14ac:dyDescent="0.4">
      <c r="A9" s="17" t="s">
        <v>333</v>
      </c>
      <c r="B9" s="27" t="s">
        <v>87</v>
      </c>
      <c r="C9" s="27"/>
      <c r="D9" s="41"/>
      <c r="E9" s="41"/>
      <c r="F9" s="25" t="s">
        <v>218</v>
      </c>
      <c r="G9" s="256"/>
      <c r="H9" s="43"/>
      <c r="I9" s="21"/>
    </row>
    <row r="10" spans="1:9" ht="108" x14ac:dyDescent="0.4">
      <c r="A10" s="299" t="s">
        <v>699</v>
      </c>
      <c r="B10" s="27" t="s">
        <v>687</v>
      </c>
      <c r="C10" s="27"/>
      <c r="D10" s="41"/>
      <c r="E10" s="41"/>
      <c r="F10" s="25" t="s">
        <v>688</v>
      </c>
      <c r="G10" s="256"/>
      <c r="H10" s="43"/>
      <c r="I10" s="21"/>
    </row>
    <row r="11" spans="1:9" x14ac:dyDescent="0.4">
      <c r="A11" s="38" t="s">
        <v>334</v>
      </c>
      <c r="B11" s="39"/>
      <c r="C11" s="15">
        <f>COUNTIF(C13:C36,"&gt;""")</f>
        <v>0</v>
      </c>
      <c r="D11" s="15">
        <f>COUNTIF(D13:D36,"&gt;""")</f>
        <v>0</v>
      </c>
      <c r="E11" s="15">
        <f>COUNTIF(E13:E36,"&gt;""")</f>
        <v>0</v>
      </c>
      <c r="F11" s="40"/>
      <c r="G11" s="40"/>
      <c r="H11" s="40"/>
      <c r="I11" s="16">
        <f>+SUM(C11:E11)</f>
        <v>0</v>
      </c>
    </row>
    <row r="12" spans="1:9" ht="92.6" x14ac:dyDescent="0.4">
      <c r="A12" s="44" t="s">
        <v>335</v>
      </c>
      <c r="B12" s="282" t="s">
        <v>547</v>
      </c>
      <c r="C12" s="35"/>
      <c r="D12" s="35"/>
      <c r="E12" s="35"/>
      <c r="F12" s="40"/>
      <c r="G12" s="40"/>
      <c r="H12" s="40"/>
      <c r="I12" s="45"/>
    </row>
    <row r="13" spans="1:9" ht="31.3" x14ac:dyDescent="0.4">
      <c r="A13" s="17" t="s">
        <v>336</v>
      </c>
      <c r="B13" s="296" t="s">
        <v>654</v>
      </c>
      <c r="C13" s="27"/>
      <c r="D13" s="41"/>
      <c r="E13" s="41"/>
      <c r="F13" s="25" t="s">
        <v>200</v>
      </c>
      <c r="G13" s="256"/>
      <c r="H13" s="43"/>
      <c r="I13" s="21"/>
    </row>
    <row r="14" spans="1:9" ht="30.9" x14ac:dyDescent="0.4">
      <c r="A14" s="17" t="s">
        <v>337</v>
      </c>
      <c r="B14" s="296" t="s">
        <v>658</v>
      </c>
      <c r="C14" s="27"/>
      <c r="D14" s="41"/>
      <c r="E14" s="41"/>
      <c r="F14" s="25" t="s">
        <v>200</v>
      </c>
      <c r="G14" s="256"/>
      <c r="H14" s="271"/>
      <c r="I14" s="21"/>
    </row>
    <row r="15" spans="1:9" ht="46.3" x14ac:dyDescent="0.4">
      <c r="A15" s="17" t="s">
        <v>338</v>
      </c>
      <c r="B15" s="296" t="s">
        <v>655</v>
      </c>
      <c r="C15" s="27"/>
      <c r="D15" s="41"/>
      <c r="E15" s="41"/>
      <c r="F15" s="25" t="s">
        <v>200</v>
      </c>
      <c r="G15" s="256"/>
      <c r="H15" s="43"/>
      <c r="I15" s="21"/>
    </row>
    <row r="16" spans="1:9" ht="61.75" x14ac:dyDescent="0.4">
      <c r="A16" s="17" t="s">
        <v>339</v>
      </c>
      <c r="B16" s="296" t="s">
        <v>656</v>
      </c>
      <c r="C16" s="27"/>
      <c r="D16" s="41"/>
      <c r="E16" s="41"/>
      <c r="F16" s="25" t="s">
        <v>200</v>
      </c>
      <c r="G16" s="256"/>
      <c r="H16" s="43"/>
      <c r="I16" s="21"/>
    </row>
    <row r="17" spans="1:9" ht="61.75" x14ac:dyDescent="0.4">
      <c r="A17" s="17" t="s">
        <v>340</v>
      </c>
      <c r="B17" s="296" t="s">
        <v>657</v>
      </c>
      <c r="C17" s="27"/>
      <c r="D17" s="41"/>
      <c r="E17" s="41"/>
      <c r="F17" s="25" t="s">
        <v>200</v>
      </c>
      <c r="G17" s="256"/>
      <c r="H17" s="43"/>
      <c r="I17" s="21"/>
    </row>
    <row r="18" spans="1:9" ht="30.9" x14ac:dyDescent="0.4">
      <c r="A18" s="17" t="s">
        <v>341</v>
      </c>
      <c r="B18" s="296" t="s">
        <v>659</v>
      </c>
      <c r="C18" s="27"/>
      <c r="D18" s="41"/>
      <c r="E18" s="41"/>
      <c r="F18" s="25" t="s">
        <v>200</v>
      </c>
      <c r="G18" s="256"/>
      <c r="H18" s="43"/>
      <c r="I18" s="21"/>
    </row>
    <row r="19" spans="1:9" ht="30.9" x14ac:dyDescent="0.4">
      <c r="A19" s="299" t="s">
        <v>692</v>
      </c>
      <c r="B19" s="296" t="s">
        <v>693</v>
      </c>
      <c r="C19" s="27"/>
      <c r="D19" s="41"/>
      <c r="E19" s="41"/>
      <c r="F19" s="25" t="s">
        <v>200</v>
      </c>
      <c r="G19" s="256"/>
      <c r="H19" s="43"/>
      <c r="I19" s="21"/>
    </row>
    <row r="20" spans="1:9" ht="30.9" x14ac:dyDescent="0.4">
      <c r="A20" s="299" t="s">
        <v>690</v>
      </c>
      <c r="B20" s="296" t="s">
        <v>693</v>
      </c>
      <c r="C20" s="27"/>
      <c r="D20" s="41"/>
      <c r="E20" s="41"/>
      <c r="F20" s="25" t="s">
        <v>200</v>
      </c>
      <c r="G20" s="256"/>
      <c r="H20" s="43"/>
      <c r="I20" s="21"/>
    </row>
    <row r="21" spans="1:9" ht="30.9" x14ac:dyDescent="0.4">
      <c r="A21" s="299" t="s">
        <v>691</v>
      </c>
      <c r="B21" s="296" t="s">
        <v>693</v>
      </c>
      <c r="C21" s="27"/>
      <c r="D21" s="41"/>
      <c r="E21" s="41"/>
      <c r="F21" s="25" t="s">
        <v>200</v>
      </c>
      <c r="G21" s="256"/>
      <c r="H21" s="43"/>
      <c r="I21" s="21"/>
    </row>
    <row r="22" spans="1:9" ht="30.9" x14ac:dyDescent="0.4">
      <c r="A22" s="299" t="s">
        <v>689</v>
      </c>
      <c r="B22" s="296" t="s">
        <v>693</v>
      </c>
      <c r="C22" s="27"/>
      <c r="D22" s="41"/>
      <c r="E22" s="41"/>
      <c r="F22" s="25" t="s">
        <v>200</v>
      </c>
      <c r="G22" s="256"/>
      <c r="H22" s="43"/>
      <c r="I22" s="21"/>
    </row>
    <row r="23" spans="1:9" ht="30.9" x14ac:dyDescent="0.4">
      <c r="A23" s="17" t="s">
        <v>342</v>
      </c>
      <c r="B23" s="27" t="s">
        <v>548</v>
      </c>
      <c r="C23" s="27"/>
      <c r="D23" s="41"/>
      <c r="E23" s="41"/>
      <c r="F23" s="25" t="s">
        <v>200</v>
      </c>
      <c r="G23" s="256"/>
      <c r="H23" s="43"/>
      <c r="I23" s="21"/>
    </row>
    <row r="24" spans="1:9" ht="30.9" x14ac:dyDescent="0.4">
      <c r="A24" s="17" t="s">
        <v>343</v>
      </c>
      <c r="B24" s="27" t="s">
        <v>549</v>
      </c>
      <c r="C24" s="27"/>
      <c r="D24" s="41"/>
      <c r="E24" s="41"/>
      <c r="F24" s="25" t="s">
        <v>200</v>
      </c>
      <c r="G24" s="256"/>
      <c r="H24" s="43"/>
      <c r="I24" s="21"/>
    </row>
    <row r="25" spans="1:9" ht="30.9" x14ac:dyDescent="0.4">
      <c r="A25" s="17" t="s">
        <v>344</v>
      </c>
      <c r="B25" s="27" t="s">
        <v>550</v>
      </c>
      <c r="C25" s="27"/>
      <c r="D25" s="41"/>
      <c r="E25" s="41"/>
      <c r="F25" s="25" t="s">
        <v>200</v>
      </c>
      <c r="G25" s="256"/>
      <c r="H25" s="43"/>
      <c r="I25" s="21"/>
    </row>
    <row r="26" spans="1:9" ht="30.9" x14ac:dyDescent="0.4">
      <c r="A26" s="17" t="s">
        <v>345</v>
      </c>
      <c r="B26" s="27" t="s">
        <v>551</v>
      </c>
      <c r="C26" s="27"/>
      <c r="D26" s="41"/>
      <c r="E26" s="41"/>
      <c r="F26" s="25" t="s">
        <v>200</v>
      </c>
      <c r="G26" s="256"/>
      <c r="H26" s="43"/>
      <c r="I26" s="21"/>
    </row>
    <row r="27" spans="1:9" ht="46.3" x14ac:dyDescent="0.4">
      <c r="A27" s="17" t="s">
        <v>346</v>
      </c>
      <c r="B27" s="296" t="s">
        <v>660</v>
      </c>
      <c r="C27" s="27"/>
      <c r="D27" s="41"/>
      <c r="E27" s="41"/>
      <c r="F27" s="25" t="s">
        <v>200</v>
      </c>
      <c r="G27" s="256"/>
      <c r="H27" s="43"/>
      <c r="I27" s="21"/>
    </row>
    <row r="28" spans="1:9" ht="30.9" x14ac:dyDescent="0.4">
      <c r="A28" s="17" t="s">
        <v>367</v>
      </c>
      <c r="B28" s="296" t="s">
        <v>661</v>
      </c>
      <c r="C28" s="27"/>
      <c r="D28" s="41"/>
      <c r="E28" s="41"/>
      <c r="F28" s="25" t="s">
        <v>200</v>
      </c>
      <c r="G28" s="256"/>
      <c r="H28" s="43"/>
      <c r="I28" s="21"/>
    </row>
    <row r="29" spans="1:9" ht="30.9" x14ac:dyDescent="0.4">
      <c r="A29" s="17" t="s">
        <v>366</v>
      </c>
      <c r="B29" s="296" t="s">
        <v>662</v>
      </c>
      <c r="C29" s="27"/>
      <c r="D29" s="41"/>
      <c r="E29" s="41"/>
      <c r="F29" s="25" t="s">
        <v>200</v>
      </c>
      <c r="G29" s="256"/>
      <c r="H29" s="43"/>
      <c r="I29" s="21"/>
    </row>
    <row r="30" spans="1:9" ht="30.9" x14ac:dyDescent="0.4">
      <c r="A30" s="17" t="s">
        <v>365</v>
      </c>
      <c r="B30" s="296" t="s">
        <v>661</v>
      </c>
      <c r="C30" s="27"/>
      <c r="D30" s="41"/>
      <c r="E30" s="41"/>
      <c r="F30" s="25" t="s">
        <v>200</v>
      </c>
      <c r="G30" s="256"/>
      <c r="H30" s="43"/>
      <c r="I30" s="21"/>
    </row>
    <row r="31" spans="1:9" ht="30.9" x14ac:dyDescent="0.4">
      <c r="A31" s="17" t="s">
        <v>348</v>
      </c>
      <c r="B31" s="296" t="s">
        <v>663</v>
      </c>
      <c r="C31" s="27"/>
      <c r="D31" s="41"/>
      <c r="E31" s="41"/>
      <c r="F31" s="25" t="s">
        <v>200</v>
      </c>
      <c r="G31" s="256"/>
      <c r="H31" s="43"/>
      <c r="I31" s="21"/>
    </row>
    <row r="32" spans="1:9" ht="30.9" x14ac:dyDescent="0.4">
      <c r="A32" s="17" t="s">
        <v>679</v>
      </c>
      <c r="B32" s="296" t="s">
        <v>661</v>
      </c>
      <c r="C32" s="27"/>
      <c r="D32" s="41"/>
      <c r="E32" s="41"/>
      <c r="F32" s="25" t="s">
        <v>200</v>
      </c>
      <c r="G32" s="256"/>
      <c r="H32" s="43"/>
      <c r="I32" s="21"/>
    </row>
    <row r="33" spans="1:9" ht="30.9" x14ac:dyDescent="0.4">
      <c r="A33" s="17" t="s">
        <v>364</v>
      </c>
      <c r="B33" s="296" t="s">
        <v>664</v>
      </c>
      <c r="C33" s="27"/>
      <c r="D33" s="41"/>
      <c r="E33" s="41"/>
      <c r="F33" s="25" t="s">
        <v>200</v>
      </c>
      <c r="G33" s="256"/>
      <c r="H33" s="43"/>
      <c r="I33" s="21"/>
    </row>
    <row r="34" spans="1:9" ht="30.9" x14ac:dyDescent="0.4">
      <c r="A34" s="17" t="s">
        <v>363</v>
      </c>
      <c r="B34" s="296" t="s">
        <v>661</v>
      </c>
      <c r="C34" s="27"/>
      <c r="D34" s="41"/>
      <c r="E34" s="41"/>
      <c r="F34" s="25" t="s">
        <v>200</v>
      </c>
      <c r="G34" s="256"/>
      <c r="H34" s="43"/>
      <c r="I34" s="21"/>
    </row>
    <row r="35" spans="1:9" ht="30.9" x14ac:dyDescent="0.4">
      <c r="A35" s="17" t="s">
        <v>362</v>
      </c>
      <c r="B35" s="296" t="s">
        <v>665</v>
      </c>
      <c r="C35" s="27"/>
      <c r="D35" s="41"/>
      <c r="E35" s="41"/>
      <c r="F35" s="25" t="s">
        <v>200</v>
      </c>
      <c r="G35" s="256"/>
      <c r="H35" s="43"/>
      <c r="I35" s="21"/>
    </row>
    <row r="36" spans="1:9" ht="30.9" x14ac:dyDescent="0.4">
      <c r="A36" s="17" t="s">
        <v>361</v>
      </c>
      <c r="B36" s="296" t="s">
        <v>661</v>
      </c>
      <c r="C36" s="27"/>
      <c r="D36" s="41"/>
      <c r="E36" s="41"/>
      <c r="F36" s="25" t="s">
        <v>200</v>
      </c>
      <c r="G36" s="256"/>
      <c r="H36" s="43"/>
      <c r="I36" s="21"/>
    </row>
    <row r="37" spans="1:9" x14ac:dyDescent="0.4">
      <c r="A37" s="38" t="s">
        <v>360</v>
      </c>
      <c r="B37" s="39"/>
      <c r="C37" s="15">
        <f>COUNTIF(C39:C55,"&gt;""")</f>
        <v>0</v>
      </c>
      <c r="D37" s="15">
        <f>COUNTIF(D39:D55,"&gt;""")</f>
        <v>0</v>
      </c>
      <c r="E37" s="15">
        <f>COUNTIF(E39:E55,"&gt;""")</f>
        <v>0</v>
      </c>
      <c r="F37" s="23"/>
      <c r="G37" s="23"/>
      <c r="H37" s="23"/>
      <c r="I37" s="16">
        <f>+SUM(C37:E37)</f>
        <v>0</v>
      </c>
    </row>
    <row r="38" spans="1:9" ht="92.6" x14ac:dyDescent="0.4">
      <c r="A38" s="44" t="s">
        <v>359</v>
      </c>
      <c r="B38" s="282" t="s">
        <v>547</v>
      </c>
      <c r="C38" s="35"/>
      <c r="D38" s="35"/>
      <c r="E38" s="35"/>
      <c r="F38" s="40"/>
      <c r="G38" s="40"/>
      <c r="H38" s="40"/>
      <c r="I38" s="45"/>
    </row>
    <row r="39" spans="1:9" ht="30.9" x14ac:dyDescent="0.4">
      <c r="A39" s="17" t="s">
        <v>358</v>
      </c>
      <c r="B39" s="296" t="s">
        <v>666</v>
      </c>
      <c r="C39" s="27"/>
      <c r="D39" s="41"/>
      <c r="E39" s="41"/>
      <c r="F39" s="25" t="s">
        <v>201</v>
      </c>
      <c r="G39" s="256"/>
      <c r="H39" s="43"/>
      <c r="I39" s="21"/>
    </row>
    <row r="40" spans="1:9" ht="61.75" x14ac:dyDescent="0.4">
      <c r="A40" s="17" t="s">
        <v>531</v>
      </c>
      <c r="B40" s="296" t="s">
        <v>667</v>
      </c>
      <c r="C40" s="27"/>
      <c r="D40" s="41"/>
      <c r="E40" s="41"/>
      <c r="F40" s="25" t="s">
        <v>201</v>
      </c>
      <c r="G40" s="256"/>
      <c r="H40" s="283"/>
      <c r="I40" s="21"/>
    </row>
    <row r="41" spans="1:9" ht="61.75" x14ac:dyDescent="0.4">
      <c r="A41" s="17" t="s">
        <v>357</v>
      </c>
      <c r="B41" s="296" t="s">
        <v>668</v>
      </c>
      <c r="C41" s="27"/>
      <c r="D41" s="41"/>
      <c r="E41" s="41"/>
      <c r="F41" s="25" t="s">
        <v>201</v>
      </c>
      <c r="G41" s="256"/>
      <c r="H41" s="43"/>
      <c r="I41" s="21"/>
    </row>
    <row r="42" spans="1:9" ht="61.75" x14ac:dyDescent="0.4">
      <c r="A42" s="17" t="s">
        <v>356</v>
      </c>
      <c r="B42" s="296" t="s">
        <v>669</v>
      </c>
      <c r="C42" s="27"/>
      <c r="D42" s="41"/>
      <c r="E42" s="41"/>
      <c r="F42" s="25" t="s">
        <v>201</v>
      </c>
      <c r="G42" s="256"/>
      <c r="H42" s="43"/>
      <c r="I42" s="21"/>
    </row>
    <row r="43" spans="1:9" ht="30.9" x14ac:dyDescent="0.4">
      <c r="A43" s="17" t="s">
        <v>355</v>
      </c>
      <c r="B43" s="296" t="s">
        <v>670</v>
      </c>
      <c r="C43" s="27"/>
      <c r="D43" s="41"/>
      <c r="E43" s="41"/>
      <c r="F43" s="25" t="s">
        <v>201</v>
      </c>
      <c r="G43" s="256"/>
      <c r="H43" s="43"/>
      <c r="I43" s="21"/>
    </row>
    <row r="44" spans="1:9" ht="30.9" x14ac:dyDescent="0.4">
      <c r="A44" s="17" t="s">
        <v>354</v>
      </c>
      <c r="B44" s="27" t="s">
        <v>548</v>
      </c>
      <c r="C44" s="27"/>
      <c r="D44" s="41"/>
      <c r="E44" s="41"/>
      <c r="F44" s="25" t="s">
        <v>201</v>
      </c>
      <c r="G44" s="256"/>
      <c r="H44" s="43"/>
      <c r="I44" s="21"/>
    </row>
    <row r="45" spans="1:9" ht="30.9" x14ac:dyDescent="0.4">
      <c r="A45" s="17" t="s">
        <v>353</v>
      </c>
      <c r="B45" s="27" t="s">
        <v>549</v>
      </c>
      <c r="C45" s="27"/>
      <c r="D45" s="41"/>
      <c r="E45" s="41"/>
      <c r="F45" s="25" t="s">
        <v>201</v>
      </c>
      <c r="G45" s="256"/>
      <c r="H45" s="43"/>
      <c r="I45" s="21"/>
    </row>
    <row r="46" spans="1:9" ht="30.9" x14ac:dyDescent="0.4">
      <c r="A46" s="17" t="s">
        <v>352</v>
      </c>
      <c r="B46" s="27" t="s">
        <v>550</v>
      </c>
      <c r="C46" s="27"/>
      <c r="D46" s="41"/>
      <c r="E46" s="41"/>
      <c r="F46" s="25" t="s">
        <v>201</v>
      </c>
      <c r="G46" s="256"/>
      <c r="H46" s="43"/>
      <c r="I46" s="21"/>
    </row>
    <row r="47" spans="1:9" ht="30.9" x14ac:dyDescent="0.4">
      <c r="A47" s="17" t="s">
        <v>345</v>
      </c>
      <c r="B47" s="27" t="s">
        <v>552</v>
      </c>
      <c r="C47" s="27"/>
      <c r="D47" s="41"/>
      <c r="E47" s="41"/>
      <c r="F47" s="25" t="s">
        <v>201</v>
      </c>
      <c r="G47" s="256"/>
      <c r="H47" s="43"/>
      <c r="I47" s="21"/>
    </row>
    <row r="48" spans="1:9" ht="46.3" x14ac:dyDescent="0.4">
      <c r="A48" s="17" t="s">
        <v>346</v>
      </c>
      <c r="B48" s="296" t="s">
        <v>671</v>
      </c>
      <c r="C48" s="27"/>
      <c r="D48" s="41"/>
      <c r="E48" s="41"/>
      <c r="F48" s="25" t="s">
        <v>201</v>
      </c>
      <c r="G48" s="256"/>
      <c r="H48" s="43"/>
      <c r="I48" s="21"/>
    </row>
    <row r="49" spans="1:10" ht="30.9" x14ac:dyDescent="0.4">
      <c r="A49" s="17" t="s">
        <v>351</v>
      </c>
      <c r="B49" s="296" t="s">
        <v>661</v>
      </c>
      <c r="C49" s="27"/>
      <c r="D49" s="41"/>
      <c r="E49" s="41"/>
      <c r="F49" s="25" t="s">
        <v>201</v>
      </c>
      <c r="G49" s="256"/>
      <c r="H49" s="43"/>
      <c r="I49" s="21"/>
    </row>
    <row r="50" spans="1:10" ht="30.9" x14ac:dyDescent="0.4">
      <c r="A50" s="17" t="s">
        <v>350</v>
      </c>
      <c r="B50" s="296" t="s">
        <v>662</v>
      </c>
      <c r="C50" s="27"/>
      <c r="D50" s="41"/>
      <c r="E50" s="41"/>
      <c r="F50" s="25" t="s">
        <v>201</v>
      </c>
      <c r="G50" s="256"/>
      <c r="H50" s="43"/>
      <c r="I50" s="21"/>
    </row>
    <row r="51" spans="1:10" ht="30.9" x14ac:dyDescent="0.4">
      <c r="A51" s="17" t="s">
        <v>349</v>
      </c>
      <c r="B51" s="296" t="s">
        <v>661</v>
      </c>
      <c r="C51" s="27"/>
      <c r="D51" s="41"/>
      <c r="E51" s="41"/>
      <c r="F51" s="25" t="s">
        <v>201</v>
      </c>
      <c r="G51" s="256"/>
      <c r="H51" s="43"/>
      <c r="I51" s="21"/>
    </row>
    <row r="52" spans="1:10" ht="30.9" x14ac:dyDescent="0.4">
      <c r="A52" s="17" t="s">
        <v>348</v>
      </c>
      <c r="B52" s="296" t="s">
        <v>663</v>
      </c>
      <c r="C52" s="27"/>
      <c r="D52" s="41"/>
      <c r="E52" s="41"/>
      <c r="F52" s="25" t="s">
        <v>201</v>
      </c>
      <c r="G52" s="256"/>
      <c r="H52" s="43"/>
      <c r="I52" s="21"/>
    </row>
    <row r="53" spans="1:10" ht="30.9" x14ac:dyDescent="0.4">
      <c r="A53" s="17" t="s">
        <v>680</v>
      </c>
      <c r="B53" s="296" t="s">
        <v>661</v>
      </c>
      <c r="C53" s="27"/>
      <c r="D53" s="41"/>
      <c r="E53" s="41"/>
      <c r="F53" s="25" t="s">
        <v>201</v>
      </c>
      <c r="G53" s="256"/>
      <c r="H53" s="43"/>
      <c r="I53" s="21"/>
    </row>
    <row r="54" spans="1:10" ht="30.9" x14ac:dyDescent="0.4">
      <c r="A54" s="17" t="s">
        <v>347</v>
      </c>
      <c r="B54" s="296" t="s">
        <v>665</v>
      </c>
      <c r="C54" s="27"/>
      <c r="D54" s="41"/>
      <c r="E54" s="41"/>
      <c r="F54" s="25" t="s">
        <v>201</v>
      </c>
      <c r="G54" s="256"/>
      <c r="H54" s="43"/>
      <c r="I54" s="21"/>
    </row>
    <row r="55" spans="1:10" ht="30.9" x14ac:dyDescent="0.4">
      <c r="A55" s="17" t="s">
        <v>530</v>
      </c>
      <c r="B55" s="296" t="s">
        <v>661</v>
      </c>
      <c r="C55" s="27"/>
      <c r="D55" s="41"/>
      <c r="E55" s="41"/>
      <c r="F55" s="25" t="s">
        <v>201</v>
      </c>
      <c r="G55" s="256"/>
      <c r="H55" s="283"/>
      <c r="I55" s="21"/>
      <c r="J55" s="51">
        <f>I56-SUM(I37,I11,I6)</f>
        <v>0</v>
      </c>
    </row>
    <row r="56" spans="1:10" ht="15.9" thickBot="1" x14ac:dyDescent="0.45">
      <c r="A56" s="28" t="s">
        <v>40</v>
      </c>
      <c r="B56" s="29"/>
      <c r="C56" s="29">
        <f>SUM(C37,C11,C6)</f>
        <v>0</v>
      </c>
      <c r="D56" s="29">
        <f>SUM(D37,D11,D6)</f>
        <v>0</v>
      </c>
      <c r="E56" s="29">
        <f>SUM(E37,E11,E6)</f>
        <v>0</v>
      </c>
      <c r="F56" s="30"/>
      <c r="G56" s="30"/>
      <c r="H56" s="30"/>
      <c r="I56" s="31">
        <f>SUM(I37,I11,I6)</f>
        <v>0</v>
      </c>
      <c r="J56" s="51">
        <f>A57-I56</f>
        <v>45</v>
      </c>
    </row>
    <row r="57" spans="1:10" x14ac:dyDescent="0.4">
      <c r="A57" s="269">
        <f>COUNTA(A7:A10,A13:A36,A39:A55)</f>
        <v>45</v>
      </c>
    </row>
  </sheetData>
  <mergeCells count="9">
    <mergeCell ref="A1:I1"/>
    <mergeCell ref="B2:I2"/>
    <mergeCell ref="A4:A5"/>
    <mergeCell ref="B4:B5"/>
    <mergeCell ref="C4:E4"/>
    <mergeCell ref="F4:F5"/>
    <mergeCell ref="H4:H5"/>
    <mergeCell ref="I4:I5"/>
    <mergeCell ref="G4:G5"/>
  </mergeCells>
  <phoneticPr fontId="24" type="noConversion"/>
  <printOptions horizontalCentered="1"/>
  <pageMargins left="0.45" right="0.45" top="0.5" bottom="0.5" header="0.3" footer="0.3"/>
  <pageSetup scale="82" orientation="landscape" r:id="rId1"/>
  <rowBreaks count="1" manualBreakCount="1">
    <brk id="33"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5F83F-38E7-40BF-A538-C899C0087DD5}">
  <sheetPr codeName="Sheet8">
    <tabColor rgb="FFFFFF00"/>
    <pageSetUpPr fitToPage="1"/>
  </sheetPr>
  <dimension ref="A1:L15"/>
  <sheetViews>
    <sheetView topLeftCell="A9" zoomScaleNormal="100" workbookViewId="0">
      <selection activeCell="F9" sqref="F9"/>
    </sheetView>
  </sheetViews>
  <sheetFormatPr defaultColWidth="8.5703125" defaultRowHeight="12.9" x14ac:dyDescent="0.35"/>
  <cols>
    <col min="1" max="1" width="47" style="131" customWidth="1"/>
    <col min="2" max="2" width="18.7109375" style="131" customWidth="1"/>
    <col min="3" max="5" width="4.7109375" style="158" customWidth="1"/>
    <col min="6" max="6" width="22.2109375" style="159" customWidth="1"/>
    <col min="7" max="7" width="10.5703125" style="159" customWidth="1"/>
    <col min="8" max="8" width="22.2109375" style="159" customWidth="1"/>
    <col min="9" max="9" width="6.92578125" style="131" bestFit="1" customWidth="1"/>
    <col min="10" max="16384" width="8.5703125" style="131"/>
  </cols>
  <sheetData>
    <row r="1" spans="1:12" ht="15.45" x14ac:dyDescent="0.4">
      <c r="A1" s="354" t="s">
        <v>650</v>
      </c>
      <c r="B1" s="354"/>
      <c r="C1" s="354"/>
      <c r="D1" s="354"/>
      <c r="E1" s="354"/>
      <c r="F1" s="354"/>
      <c r="G1" s="354"/>
      <c r="H1" s="354"/>
      <c r="I1" s="354"/>
    </row>
    <row r="2" spans="1:12" ht="15.45" x14ac:dyDescent="0.4">
      <c r="A2" s="132" t="s">
        <v>42</v>
      </c>
      <c r="B2" s="355" t="e">
        <f>'Cover Sheet'!B19:L19</f>
        <v>#REF!</v>
      </c>
      <c r="C2" s="355"/>
      <c r="D2" s="355"/>
      <c r="E2" s="355"/>
      <c r="F2" s="355"/>
      <c r="G2" s="355"/>
      <c r="H2" s="355"/>
      <c r="I2" s="355"/>
    </row>
    <row r="3" spans="1:12" ht="15.45" x14ac:dyDescent="0.4">
      <c r="A3" s="132"/>
      <c r="B3" s="133"/>
      <c r="C3" s="133"/>
      <c r="D3" s="133"/>
      <c r="E3" s="133"/>
      <c r="F3" s="133"/>
      <c r="G3" s="133"/>
      <c r="H3" s="133"/>
      <c r="I3" s="133"/>
    </row>
    <row r="4" spans="1:12" ht="15.45" x14ac:dyDescent="0.35">
      <c r="A4" s="356" t="s">
        <v>100</v>
      </c>
      <c r="B4" s="356" t="s">
        <v>35</v>
      </c>
      <c r="C4" s="358" t="s">
        <v>43</v>
      </c>
      <c r="D4" s="358"/>
      <c r="E4" s="358"/>
      <c r="F4" s="359" t="s">
        <v>101</v>
      </c>
      <c r="G4" s="362" t="s">
        <v>217</v>
      </c>
      <c r="H4" s="359" t="s">
        <v>38</v>
      </c>
      <c r="I4" s="356" t="s">
        <v>39</v>
      </c>
    </row>
    <row r="5" spans="1:12" s="136" customFormat="1" ht="50.25" customHeight="1" x14ac:dyDescent="0.35">
      <c r="A5" s="357"/>
      <c r="B5" s="356"/>
      <c r="C5" s="134" t="s">
        <v>22</v>
      </c>
      <c r="D5" s="135" t="s">
        <v>25</v>
      </c>
      <c r="E5" s="135" t="s">
        <v>23</v>
      </c>
      <c r="F5" s="360"/>
      <c r="G5" s="363"/>
      <c r="H5" s="360"/>
      <c r="I5" s="361"/>
      <c r="J5" s="136" t="s">
        <v>102</v>
      </c>
      <c r="K5" s="136" t="s">
        <v>102</v>
      </c>
      <c r="L5" s="136" t="s">
        <v>102</v>
      </c>
    </row>
    <row r="6" spans="1:12" s="148" customFormat="1" ht="15.45" x14ac:dyDescent="0.4">
      <c r="A6" s="146" t="s">
        <v>649</v>
      </c>
      <c r="B6" s="137"/>
      <c r="C6" s="147">
        <f>COUNTIF(C7:C9,"&gt;""")</f>
        <v>0</v>
      </c>
      <c r="D6" s="147">
        <f t="shared" ref="D6:E6" si="0">COUNTIF(D7:D9,"&gt;""")</f>
        <v>0</v>
      </c>
      <c r="E6" s="147">
        <f t="shared" si="0"/>
        <v>0</v>
      </c>
      <c r="F6" s="139"/>
      <c r="G6" s="139"/>
      <c r="H6" s="139"/>
      <c r="I6" s="140">
        <f>SUM(C6:E6)</f>
        <v>0</v>
      </c>
    </row>
    <row r="7" spans="1:12" s="136" customFormat="1" ht="50.25" customHeight="1" x14ac:dyDescent="0.4">
      <c r="A7" s="25" t="s">
        <v>593</v>
      </c>
      <c r="B7" s="27" t="s">
        <v>594</v>
      </c>
      <c r="C7" s="27"/>
      <c r="D7" s="27"/>
      <c r="E7" s="24"/>
      <c r="F7" s="294" t="s">
        <v>528</v>
      </c>
      <c r="G7" s="293"/>
      <c r="H7" s="142"/>
      <c r="I7" s="292"/>
    </row>
    <row r="8" spans="1:12" s="136" customFormat="1" ht="50.25" customHeight="1" x14ac:dyDescent="0.4">
      <c r="A8" s="25" t="s">
        <v>595</v>
      </c>
      <c r="B8" s="27" t="s">
        <v>594</v>
      </c>
      <c r="C8" s="27"/>
      <c r="D8" s="27"/>
      <c r="E8" s="24"/>
      <c r="F8" s="294" t="s">
        <v>598</v>
      </c>
      <c r="G8" s="293"/>
      <c r="H8" s="142"/>
      <c r="I8" s="292"/>
    </row>
    <row r="9" spans="1:12" s="136" customFormat="1" ht="77.150000000000006" x14ac:dyDescent="0.4">
      <c r="A9" s="25" t="s">
        <v>596</v>
      </c>
      <c r="B9" s="27" t="s">
        <v>597</v>
      </c>
      <c r="C9" s="27"/>
      <c r="D9" s="27"/>
      <c r="E9" s="24"/>
      <c r="F9" s="294" t="s">
        <v>598</v>
      </c>
      <c r="G9" s="293"/>
      <c r="H9" s="142"/>
      <c r="I9" s="292"/>
    </row>
    <row r="10" spans="1:12" s="148" customFormat="1" ht="15.45" x14ac:dyDescent="0.4">
      <c r="A10" s="146" t="s">
        <v>368</v>
      </c>
      <c r="B10" s="137"/>
      <c r="C10" s="147">
        <f>COUNTIF(C11:C12,"&gt;""")</f>
        <v>0</v>
      </c>
      <c r="D10" s="147">
        <f t="shared" ref="D10:E10" si="1">COUNTIF(D11:D12,"&gt;""")</f>
        <v>0</v>
      </c>
      <c r="E10" s="147">
        <f t="shared" si="1"/>
        <v>0</v>
      </c>
      <c r="F10" s="139"/>
      <c r="G10" s="139"/>
      <c r="H10" s="139"/>
      <c r="I10" s="140">
        <f>SUM(C10:E10)</f>
        <v>0</v>
      </c>
    </row>
    <row r="11" spans="1:12" ht="61.75" x14ac:dyDescent="0.35">
      <c r="A11" s="144" t="s">
        <v>369</v>
      </c>
      <c r="B11" s="142" t="s">
        <v>103</v>
      </c>
      <c r="C11" s="143"/>
      <c r="D11" s="143"/>
      <c r="E11" s="143"/>
      <c r="F11" s="144" t="s">
        <v>528</v>
      </c>
      <c r="G11" s="144"/>
      <c r="H11" s="144"/>
      <c r="I11" s="144"/>
    </row>
    <row r="12" spans="1:12" ht="46.3" x14ac:dyDescent="0.35">
      <c r="A12" s="141" t="s">
        <v>370</v>
      </c>
      <c r="B12" s="142" t="s">
        <v>103</v>
      </c>
      <c r="C12" s="143"/>
      <c r="D12" s="143"/>
      <c r="E12" s="143"/>
      <c r="F12" s="144" t="s">
        <v>219</v>
      </c>
      <c r="G12" s="144"/>
      <c r="H12" s="144"/>
      <c r="I12" s="144"/>
    </row>
    <row r="13" spans="1:12" ht="15.45" x14ac:dyDescent="0.35">
      <c r="A13" s="149" t="s">
        <v>40</v>
      </c>
      <c r="B13" s="150"/>
      <c r="C13" s="151">
        <f>C6+C10</f>
        <v>0</v>
      </c>
      <c r="D13" s="151">
        <f t="shared" ref="D13:E13" si="2">D6+D10</f>
        <v>0</v>
      </c>
      <c r="E13" s="151">
        <f t="shared" si="2"/>
        <v>0</v>
      </c>
      <c r="F13" s="152"/>
      <c r="G13" s="152"/>
      <c r="H13" s="152"/>
      <c r="I13" s="150">
        <f>SUM(C13:E13)</f>
        <v>0</v>
      </c>
      <c r="J13" s="266">
        <f>I13-I10</f>
        <v>0</v>
      </c>
    </row>
    <row r="14" spans="1:12" ht="14.15" x14ac:dyDescent="0.35">
      <c r="A14" s="268">
        <f>COUNTA(A7:A9,A11:A12)</f>
        <v>5</v>
      </c>
      <c r="B14" s="154"/>
      <c r="C14" s="155"/>
      <c r="D14" s="155"/>
      <c r="E14" s="155"/>
      <c r="F14" s="156"/>
      <c r="G14" s="156"/>
      <c r="H14" s="156"/>
      <c r="I14" s="154"/>
      <c r="J14" s="267">
        <f>A14-I13</f>
        <v>5</v>
      </c>
    </row>
    <row r="15" spans="1:12" x14ac:dyDescent="0.35">
      <c r="B15" s="154"/>
      <c r="C15" s="155"/>
      <c r="D15" s="155"/>
      <c r="E15" s="155"/>
      <c r="F15" s="156"/>
      <c r="G15" s="156"/>
      <c r="H15" s="156"/>
      <c r="I15" s="154"/>
      <c r="J15" s="154"/>
    </row>
  </sheetData>
  <sheetProtection formatCells="0" formatColumns="0" formatRows="0" selectLockedCells="1"/>
  <mergeCells count="9">
    <mergeCell ref="A1:I1"/>
    <mergeCell ref="B2:I2"/>
    <mergeCell ref="A4:A5"/>
    <mergeCell ref="B4:B5"/>
    <mergeCell ref="C4:E4"/>
    <mergeCell ref="F4:F5"/>
    <mergeCell ref="H4:H5"/>
    <mergeCell ref="I4:I5"/>
    <mergeCell ref="G4:G5"/>
  </mergeCells>
  <printOptions horizontalCentered="1"/>
  <pageMargins left="0.5" right="0.5" top="0.75" bottom="0.75" header="0.5" footer="0.5"/>
  <pageSetup scale="84" firstPageNumber="2" fitToHeight="0" orientation="landscape" r:id="rId1"/>
  <headerFooter differentOddEven="1" alignWithMargins="0">
    <oddHeader xml:space="preserve">&amp;R </oddHeader>
    <oddFooter>&amp;C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241D0-327B-4943-B8AE-2154D4734B25}">
  <sheetPr codeName="Sheet9">
    <tabColor rgb="FFFFFF00"/>
    <pageSetUpPr fitToPage="1"/>
  </sheetPr>
  <dimension ref="A1:M40"/>
  <sheetViews>
    <sheetView topLeftCell="A36" zoomScaleNormal="100" workbookViewId="0">
      <selection activeCell="G25" sqref="G25"/>
    </sheetView>
  </sheetViews>
  <sheetFormatPr defaultColWidth="8.5703125" defaultRowHeight="12.9" x14ac:dyDescent="0.35"/>
  <cols>
    <col min="1" max="1" width="47" style="131" customWidth="1"/>
    <col min="2" max="2" width="19.7109375" style="131" customWidth="1"/>
    <col min="3" max="5" width="4.7109375" style="158" customWidth="1"/>
    <col min="6" max="6" width="22.2109375" style="159" customWidth="1"/>
    <col min="7" max="7" width="10.5703125" style="159" customWidth="1"/>
    <col min="8" max="8" width="22.2109375" style="159" customWidth="1"/>
    <col min="9" max="9" width="6.92578125" style="159" bestFit="1" customWidth="1"/>
    <col min="10" max="10" width="8.5703125" style="131" customWidth="1"/>
    <col min="11" max="11" width="17.2109375" style="131" customWidth="1"/>
    <col min="12" max="16384" width="8.5703125" style="131"/>
  </cols>
  <sheetData>
    <row r="1" spans="1:13" ht="15.45" x14ac:dyDescent="0.4">
      <c r="A1" s="354" t="s">
        <v>553</v>
      </c>
      <c r="B1" s="354"/>
      <c r="C1" s="354"/>
      <c r="D1" s="354"/>
      <c r="E1" s="354"/>
      <c r="F1" s="354"/>
      <c r="G1" s="354"/>
      <c r="H1" s="354"/>
      <c r="I1" s="354"/>
    </row>
    <row r="2" spans="1:13" ht="15.45" x14ac:dyDescent="0.4">
      <c r="A2" s="132" t="s">
        <v>42</v>
      </c>
      <c r="B2" s="355" t="e">
        <f>'Cover Sheet'!B19:L19</f>
        <v>#REF!</v>
      </c>
      <c r="C2" s="355"/>
      <c r="D2" s="355"/>
      <c r="E2" s="355"/>
      <c r="F2" s="355"/>
      <c r="G2" s="355"/>
      <c r="H2" s="355"/>
      <c r="I2" s="355"/>
      <c r="K2" s="136" t="s">
        <v>102</v>
      </c>
      <c r="L2" s="131" t="s">
        <v>102</v>
      </c>
    </row>
    <row r="3" spans="1:13" ht="15.45" x14ac:dyDescent="0.4">
      <c r="A3" s="132"/>
      <c r="B3" s="133"/>
      <c r="C3" s="133"/>
      <c r="D3" s="133"/>
      <c r="E3" s="133"/>
      <c r="F3" s="133"/>
      <c r="G3" s="133"/>
      <c r="H3" s="133"/>
      <c r="I3" s="133"/>
      <c r="K3" s="136"/>
    </row>
    <row r="4" spans="1:13" ht="15.45" x14ac:dyDescent="0.35">
      <c r="A4" s="356" t="s">
        <v>104</v>
      </c>
      <c r="B4" s="356" t="s">
        <v>35</v>
      </c>
      <c r="C4" s="358" t="s">
        <v>43</v>
      </c>
      <c r="D4" s="358"/>
      <c r="E4" s="358"/>
      <c r="F4" s="359" t="s">
        <v>101</v>
      </c>
      <c r="G4" s="362" t="s">
        <v>217</v>
      </c>
      <c r="H4" s="359" t="s">
        <v>38</v>
      </c>
      <c r="I4" s="359" t="s">
        <v>39</v>
      </c>
    </row>
    <row r="5" spans="1:13" s="136" customFormat="1" ht="47.9" customHeight="1" x14ac:dyDescent="0.35">
      <c r="A5" s="356"/>
      <c r="B5" s="356"/>
      <c r="C5" s="134" t="s">
        <v>22</v>
      </c>
      <c r="D5" s="135" t="s">
        <v>25</v>
      </c>
      <c r="E5" s="135" t="s">
        <v>23</v>
      </c>
      <c r="F5" s="359"/>
      <c r="G5" s="363"/>
      <c r="H5" s="359"/>
      <c r="I5" s="359"/>
    </row>
    <row r="6" spans="1:13" s="161" customFormat="1" ht="15.45" x14ac:dyDescent="0.4">
      <c r="A6" s="140" t="s">
        <v>374</v>
      </c>
      <c r="B6" s="138"/>
      <c r="C6" s="138">
        <f>COUNTIF(C7:C12,"&gt;""")</f>
        <v>0</v>
      </c>
      <c r="D6" s="138">
        <f t="shared" ref="D6:E6" si="0">COUNTIF(D7:D12,"&gt;""")</f>
        <v>0</v>
      </c>
      <c r="E6" s="138">
        <f t="shared" si="0"/>
        <v>0</v>
      </c>
      <c r="F6" s="160"/>
      <c r="G6" s="160"/>
      <c r="H6" s="160"/>
      <c r="I6" s="140">
        <f>SUM(C6:E6)</f>
        <v>0</v>
      </c>
    </row>
    <row r="7" spans="1:13" ht="61.75" x14ac:dyDescent="0.35">
      <c r="A7" s="141" t="s">
        <v>372</v>
      </c>
      <c r="B7" s="142" t="s">
        <v>554</v>
      </c>
      <c r="C7" s="143"/>
      <c r="D7" s="143"/>
      <c r="E7" s="143"/>
      <c r="F7" s="144" t="s">
        <v>220</v>
      </c>
      <c r="G7" s="144"/>
      <c r="H7" s="162"/>
      <c r="I7" s="163"/>
    </row>
    <row r="8" spans="1:13" ht="61.75" x14ac:dyDescent="0.35">
      <c r="A8" s="141" t="s">
        <v>375</v>
      </c>
      <c r="B8" s="142" t="s">
        <v>555</v>
      </c>
      <c r="C8" s="143"/>
      <c r="D8" s="143"/>
      <c r="E8" s="143"/>
      <c r="F8" s="144" t="s">
        <v>273</v>
      </c>
      <c r="G8" s="144"/>
      <c r="H8" s="144"/>
      <c r="I8" s="163"/>
    </row>
    <row r="9" spans="1:13" s="136" customFormat="1" ht="46.3" x14ac:dyDescent="0.35">
      <c r="A9" s="141" t="s">
        <v>373</v>
      </c>
      <c r="B9" s="142" t="s">
        <v>105</v>
      </c>
      <c r="C9" s="143"/>
      <c r="D9" s="143"/>
      <c r="E9" s="143"/>
      <c r="F9" s="164" t="s">
        <v>221</v>
      </c>
      <c r="G9" s="164"/>
      <c r="H9" s="144"/>
      <c r="I9" s="163"/>
    </row>
    <row r="10" spans="1:13" s="136" customFormat="1" ht="61.75" x14ac:dyDescent="0.35">
      <c r="A10" s="141" t="s">
        <v>581</v>
      </c>
      <c r="B10" s="142" t="s">
        <v>582</v>
      </c>
      <c r="C10" s="143"/>
      <c r="D10" s="143"/>
      <c r="E10" s="143"/>
      <c r="F10" s="297" t="s">
        <v>587</v>
      </c>
      <c r="G10" s="164"/>
      <c r="H10" s="144"/>
      <c r="I10" s="163"/>
    </row>
    <row r="11" spans="1:13" s="136" customFormat="1" ht="46.3" x14ac:dyDescent="0.35">
      <c r="A11" s="141" t="s">
        <v>583</v>
      </c>
      <c r="B11" s="142" t="s">
        <v>584</v>
      </c>
      <c r="C11" s="143"/>
      <c r="D11" s="143"/>
      <c r="E11" s="143"/>
      <c r="F11" s="297" t="s">
        <v>588</v>
      </c>
      <c r="G11" s="164"/>
      <c r="H11" s="144"/>
      <c r="I11" s="163"/>
    </row>
    <row r="12" spans="1:13" s="136" customFormat="1" ht="61.75" x14ac:dyDescent="0.35">
      <c r="A12" s="141" t="s">
        <v>585</v>
      </c>
      <c r="B12" s="142" t="s">
        <v>586</v>
      </c>
      <c r="C12" s="143"/>
      <c r="D12" s="143"/>
      <c r="E12" s="143"/>
      <c r="F12" s="164" t="s">
        <v>591</v>
      </c>
      <c r="G12" s="164"/>
      <c r="H12" s="144"/>
      <c r="I12" s="163"/>
    </row>
    <row r="13" spans="1:13" s="148" customFormat="1" ht="15.45" x14ac:dyDescent="0.4">
      <c r="A13" s="166" t="s">
        <v>376</v>
      </c>
      <c r="B13" s="167"/>
      <c r="C13" s="147">
        <f>COUNTIF(C14:C20,"&gt;""")</f>
        <v>0</v>
      </c>
      <c r="D13" s="147">
        <f>COUNTIF(D14:D20,"&gt;""")</f>
        <v>0</v>
      </c>
      <c r="E13" s="147">
        <f>COUNTIF(E14:E20,"&gt;""")</f>
        <v>0</v>
      </c>
      <c r="F13" s="168"/>
      <c r="G13" s="168"/>
      <c r="H13" s="168"/>
      <c r="I13" s="140">
        <f>SUM(C13:E13)</f>
        <v>0</v>
      </c>
    </row>
    <row r="14" spans="1:13" ht="77.150000000000006" x14ac:dyDescent="0.35">
      <c r="A14" s="169" t="s">
        <v>377</v>
      </c>
      <c r="B14" s="142" t="s">
        <v>106</v>
      </c>
      <c r="C14" s="143"/>
      <c r="D14" s="143"/>
      <c r="E14" s="143"/>
      <c r="F14" s="144" t="s">
        <v>590</v>
      </c>
      <c r="G14" s="144"/>
      <c r="H14" s="170"/>
      <c r="I14" s="144"/>
      <c r="J14" s="136"/>
      <c r="K14" s="136"/>
      <c r="L14" s="136"/>
      <c r="M14" s="136"/>
    </row>
    <row r="15" spans="1:13" ht="61.75" x14ac:dyDescent="0.35">
      <c r="A15" s="169" t="s">
        <v>572</v>
      </c>
      <c r="B15" s="142" t="s">
        <v>556</v>
      </c>
      <c r="C15" s="143"/>
      <c r="D15" s="143"/>
      <c r="E15" s="143"/>
      <c r="F15" s="144" t="s">
        <v>212</v>
      </c>
      <c r="G15" s="144"/>
      <c r="H15" s="170"/>
      <c r="I15" s="144"/>
      <c r="J15" s="136"/>
      <c r="K15" s="136"/>
      <c r="L15" s="136"/>
      <c r="M15" s="136"/>
    </row>
    <row r="16" spans="1:13" ht="61.75" x14ac:dyDescent="0.35">
      <c r="A16" s="169" t="s">
        <v>378</v>
      </c>
      <c r="B16" s="142" t="s">
        <v>107</v>
      </c>
      <c r="C16" s="143"/>
      <c r="D16" s="143"/>
      <c r="E16" s="143"/>
      <c r="F16" s="144" t="s">
        <v>230</v>
      </c>
      <c r="G16" s="144"/>
      <c r="H16" s="164"/>
      <c r="I16" s="144"/>
      <c r="K16" s="171"/>
    </row>
    <row r="17" spans="1:11" ht="77.150000000000006" x14ac:dyDescent="0.35">
      <c r="A17" s="144" t="s">
        <v>681</v>
      </c>
      <c r="B17" s="142" t="s">
        <v>573</v>
      </c>
      <c r="C17" s="143"/>
      <c r="D17" s="143"/>
      <c r="E17" s="143"/>
      <c r="F17" s="144" t="s">
        <v>589</v>
      </c>
      <c r="G17" s="144"/>
      <c r="H17" s="144"/>
      <c r="I17" s="144"/>
    </row>
    <row r="18" spans="1:11" s="148" customFormat="1" ht="92.6" x14ac:dyDescent="0.35">
      <c r="A18" s="144" t="s">
        <v>379</v>
      </c>
      <c r="B18" s="142" t="s">
        <v>571</v>
      </c>
      <c r="C18" s="143"/>
      <c r="D18" s="143"/>
      <c r="E18" s="143"/>
      <c r="F18" s="144" t="s">
        <v>272</v>
      </c>
      <c r="G18" s="144"/>
      <c r="H18" s="144"/>
      <c r="I18" s="144"/>
      <c r="J18" s="156"/>
      <c r="K18" s="172"/>
    </row>
    <row r="19" spans="1:11" ht="61.75" x14ac:dyDescent="0.35">
      <c r="A19" s="169" t="s">
        <v>380</v>
      </c>
      <c r="B19" s="142" t="s">
        <v>108</v>
      </c>
      <c r="C19" s="143"/>
      <c r="D19" s="143"/>
      <c r="E19" s="143"/>
      <c r="F19" s="173" t="s">
        <v>237</v>
      </c>
      <c r="G19" s="173"/>
      <c r="H19" s="144"/>
      <c r="I19" s="144"/>
    </row>
    <row r="20" spans="1:11" ht="46.3" x14ac:dyDescent="0.35">
      <c r="A20" s="300" t="s">
        <v>695</v>
      </c>
      <c r="B20" s="142" t="s">
        <v>694</v>
      </c>
      <c r="C20" s="143"/>
      <c r="D20" s="143"/>
      <c r="E20" s="143"/>
      <c r="F20" s="173" t="s">
        <v>696</v>
      </c>
      <c r="G20" s="173"/>
      <c r="H20" s="144"/>
      <c r="I20" s="144"/>
    </row>
    <row r="21" spans="1:11" s="148" customFormat="1" ht="15.45" x14ac:dyDescent="0.35">
      <c r="A21" s="174" t="s">
        <v>381</v>
      </c>
      <c r="B21" s="167"/>
      <c r="C21" s="147">
        <f>COUNTIF(C22:C32,"&gt;""")</f>
        <v>0</v>
      </c>
      <c r="D21" s="147">
        <f>COUNTIF(D22:D32,"&gt;""")</f>
        <v>0</v>
      </c>
      <c r="E21" s="147">
        <f>COUNTIF(E22:E32,"&gt;""")</f>
        <v>0</v>
      </c>
      <c r="F21" s="175"/>
      <c r="G21" s="175"/>
      <c r="H21" s="176"/>
      <c r="I21" s="177">
        <f>SUM(C21:E21)</f>
        <v>0</v>
      </c>
    </row>
    <row r="22" spans="1:11" s="136" customFormat="1" ht="108" x14ac:dyDescent="0.35">
      <c r="A22" s="169" t="s">
        <v>382</v>
      </c>
      <c r="B22" s="284" t="s">
        <v>564</v>
      </c>
      <c r="C22" s="143"/>
      <c r="D22" s="143"/>
      <c r="E22" s="143"/>
      <c r="F22" s="164" t="s">
        <v>574</v>
      </c>
      <c r="G22" s="164"/>
      <c r="H22" s="178"/>
      <c r="I22" s="145"/>
      <c r="J22" s="159"/>
    </row>
    <row r="23" spans="1:11" s="165" customFormat="1" ht="46.3" x14ac:dyDescent="0.35">
      <c r="A23" s="169" t="s">
        <v>383</v>
      </c>
      <c r="B23" s="142" t="s">
        <v>109</v>
      </c>
      <c r="C23" s="143"/>
      <c r="D23" s="143"/>
      <c r="E23" s="143"/>
      <c r="F23" s="144" t="s">
        <v>203</v>
      </c>
      <c r="G23" s="144"/>
      <c r="H23" s="162"/>
      <c r="I23" s="144"/>
    </row>
    <row r="24" spans="1:11" s="165" customFormat="1" ht="92.6" x14ac:dyDescent="0.35">
      <c r="A24" s="141" t="s">
        <v>384</v>
      </c>
      <c r="B24" s="142" t="s">
        <v>110</v>
      </c>
      <c r="C24" s="143"/>
      <c r="D24" s="143"/>
      <c r="E24" s="143"/>
      <c r="F24" s="144" t="s">
        <v>267</v>
      </c>
      <c r="G24" s="144"/>
      <c r="H24" s="162"/>
      <c r="I24" s="144"/>
    </row>
    <row r="25" spans="1:11" s="165" customFormat="1" ht="30.9" x14ac:dyDescent="0.35">
      <c r="A25" s="141" t="s">
        <v>385</v>
      </c>
      <c r="B25" s="142" t="s">
        <v>111</v>
      </c>
      <c r="C25" s="143"/>
      <c r="D25" s="143"/>
      <c r="E25" s="143"/>
      <c r="F25" s="144" t="s">
        <v>228</v>
      </c>
      <c r="G25" s="273"/>
      <c r="H25" s="144"/>
      <c r="I25" s="179"/>
    </row>
    <row r="26" spans="1:11" ht="37.5" customHeight="1" x14ac:dyDescent="0.4">
      <c r="A26" s="180" t="s">
        <v>386</v>
      </c>
      <c r="B26" s="181"/>
      <c r="C26" s="182"/>
      <c r="D26" s="182"/>
      <c r="E26" s="182"/>
      <c r="F26" s="183"/>
      <c r="G26" s="183"/>
      <c r="H26" s="183"/>
      <c r="I26" s="184"/>
    </row>
    <row r="27" spans="1:11" s="165" customFormat="1" ht="30.9" x14ac:dyDescent="0.35">
      <c r="A27" s="141" t="s">
        <v>387</v>
      </c>
      <c r="B27" s="142" t="s">
        <v>111</v>
      </c>
      <c r="C27" s="143"/>
      <c r="D27" s="143"/>
      <c r="E27" s="143"/>
      <c r="F27" s="164" t="s">
        <v>202</v>
      </c>
      <c r="G27" s="164"/>
      <c r="H27" s="162"/>
      <c r="I27" s="179"/>
    </row>
    <row r="28" spans="1:11" s="165" customFormat="1" ht="46.3" x14ac:dyDescent="0.35">
      <c r="A28" s="141" t="s">
        <v>388</v>
      </c>
      <c r="B28" s="142" t="s">
        <v>111</v>
      </c>
      <c r="C28" s="143"/>
      <c r="D28" s="143"/>
      <c r="E28" s="143"/>
      <c r="F28" s="164" t="s">
        <v>202</v>
      </c>
      <c r="G28" s="164"/>
      <c r="H28" s="162"/>
      <c r="I28" s="179"/>
    </row>
    <row r="29" spans="1:11" s="165" customFormat="1" ht="61.75" x14ac:dyDescent="0.35">
      <c r="A29" s="141" t="s">
        <v>389</v>
      </c>
      <c r="B29" s="142" t="s">
        <v>111</v>
      </c>
      <c r="C29" s="143"/>
      <c r="D29" s="143"/>
      <c r="E29" s="143"/>
      <c r="F29" s="164" t="s">
        <v>202</v>
      </c>
      <c r="G29" s="164"/>
      <c r="H29" s="162"/>
      <c r="I29" s="179"/>
    </row>
    <row r="30" spans="1:11" s="165" customFormat="1" ht="46.3" x14ac:dyDescent="0.35">
      <c r="A30" s="141" t="s">
        <v>390</v>
      </c>
      <c r="B30" s="142" t="s">
        <v>111</v>
      </c>
      <c r="C30" s="143"/>
      <c r="D30" s="143"/>
      <c r="E30" s="143"/>
      <c r="F30" s="164" t="s">
        <v>202</v>
      </c>
      <c r="G30" s="164"/>
      <c r="H30" s="162"/>
      <c r="I30" s="179"/>
    </row>
    <row r="31" spans="1:11" s="165" customFormat="1" ht="30.9" x14ac:dyDescent="0.35">
      <c r="A31" s="141" t="s">
        <v>391</v>
      </c>
      <c r="B31" s="142" t="s">
        <v>111</v>
      </c>
      <c r="C31" s="143"/>
      <c r="D31" s="143"/>
      <c r="E31" s="143"/>
      <c r="F31" s="164" t="s">
        <v>202</v>
      </c>
      <c r="G31" s="164"/>
      <c r="H31" s="162"/>
      <c r="I31" s="179"/>
    </row>
    <row r="32" spans="1:11" s="165" customFormat="1" ht="46.3" x14ac:dyDescent="0.35">
      <c r="A32" s="141" t="s">
        <v>392</v>
      </c>
      <c r="B32" s="142" t="s">
        <v>111</v>
      </c>
      <c r="C32" s="143"/>
      <c r="D32" s="143"/>
      <c r="E32" s="143"/>
      <c r="F32" s="164" t="s">
        <v>202</v>
      </c>
      <c r="G32" s="164"/>
      <c r="H32" s="162"/>
      <c r="I32" s="179"/>
    </row>
    <row r="33" spans="1:11" s="154" customFormat="1" ht="15.45" x14ac:dyDescent="0.4">
      <c r="A33" s="146" t="s">
        <v>565</v>
      </c>
      <c r="B33" s="137"/>
      <c r="C33" s="147">
        <f>COUNTIF(C34:C36,"&gt;""")</f>
        <v>0</v>
      </c>
      <c r="D33" s="147">
        <f t="shared" ref="D33:E33" si="1">COUNTIF(D34:D36,"&gt;""")</f>
        <v>0</v>
      </c>
      <c r="E33" s="147">
        <f t="shared" si="1"/>
        <v>0</v>
      </c>
      <c r="F33" s="139"/>
      <c r="G33" s="139"/>
      <c r="H33" s="139"/>
      <c r="I33" s="140">
        <f>SUM(C33:E33)</f>
        <v>0</v>
      </c>
      <c r="J33" s="131"/>
      <c r="K33" s="131"/>
    </row>
    <row r="34" spans="1:11" s="165" customFormat="1" ht="77.150000000000006" x14ac:dyDescent="0.35">
      <c r="A34" s="141" t="s">
        <v>566</v>
      </c>
      <c r="B34" s="142" t="s">
        <v>567</v>
      </c>
      <c r="C34" s="143"/>
      <c r="D34" s="143"/>
      <c r="E34" s="143"/>
      <c r="F34" s="144" t="s">
        <v>575</v>
      </c>
      <c r="G34" s="164"/>
      <c r="H34" s="162"/>
      <c r="I34" s="179"/>
    </row>
    <row r="35" spans="1:11" s="165" customFormat="1" ht="108" x14ac:dyDescent="0.35">
      <c r="A35" s="141" t="s">
        <v>592</v>
      </c>
      <c r="B35" s="142" t="s">
        <v>568</v>
      </c>
      <c r="C35" s="143"/>
      <c r="D35" s="143"/>
      <c r="E35" s="143"/>
      <c r="F35" s="144" t="s">
        <v>576</v>
      </c>
      <c r="G35" s="164"/>
      <c r="H35" s="162"/>
      <c r="I35" s="179"/>
    </row>
    <row r="36" spans="1:11" s="165" customFormat="1" ht="108" x14ac:dyDescent="0.35">
      <c r="A36" s="141" t="s">
        <v>569</v>
      </c>
      <c r="B36" s="142" t="s">
        <v>570</v>
      </c>
      <c r="C36" s="143"/>
      <c r="D36" s="143"/>
      <c r="E36" s="143"/>
      <c r="F36" s="144" t="s">
        <v>576</v>
      </c>
      <c r="G36" s="164"/>
      <c r="H36" s="162"/>
      <c r="I36" s="179"/>
    </row>
    <row r="37" spans="1:11" s="154" customFormat="1" ht="15.45" x14ac:dyDescent="0.4">
      <c r="A37" s="146" t="s">
        <v>371</v>
      </c>
      <c r="B37" s="137"/>
      <c r="C37" s="147">
        <f>COUNTIF(C38:C38,"&gt;""")</f>
        <v>0</v>
      </c>
      <c r="D37" s="147">
        <f t="shared" ref="D37:E37" si="2">COUNTIF(D38:D38,"&gt;""")</f>
        <v>0</v>
      </c>
      <c r="E37" s="147">
        <f t="shared" si="2"/>
        <v>0</v>
      </c>
      <c r="F37" s="139"/>
      <c r="G37" s="139"/>
      <c r="H37" s="139"/>
      <c r="I37" s="140">
        <f>SUM(C37:E37)</f>
        <v>0</v>
      </c>
      <c r="J37" s="131"/>
      <c r="K37" s="131"/>
    </row>
    <row r="38" spans="1:11" s="154" customFormat="1" ht="46.3" x14ac:dyDescent="0.35">
      <c r="A38" s="144" t="s">
        <v>520</v>
      </c>
      <c r="B38" s="142" t="s">
        <v>99</v>
      </c>
      <c r="C38" s="143"/>
      <c r="D38" s="143"/>
      <c r="E38" s="143"/>
      <c r="F38" s="141" t="s">
        <v>519</v>
      </c>
      <c r="G38" s="142"/>
      <c r="H38" s="144"/>
      <c r="I38" s="144"/>
      <c r="J38" s="131"/>
      <c r="K38" s="131"/>
    </row>
    <row r="39" spans="1:11" ht="15.45" x14ac:dyDescent="0.4">
      <c r="A39" s="185" t="s">
        <v>40</v>
      </c>
      <c r="B39" s="186"/>
      <c r="C39" s="187">
        <f>C6+C13+C21+C33+C37</f>
        <v>0</v>
      </c>
      <c r="D39" s="187">
        <f t="shared" ref="D39:E39" si="3">D6+D13+D21+D33+D37</f>
        <v>0</v>
      </c>
      <c r="E39" s="187">
        <f t="shared" si="3"/>
        <v>0</v>
      </c>
      <c r="F39" s="188"/>
      <c r="G39" s="188"/>
      <c r="H39" s="188"/>
      <c r="I39" s="189">
        <f>SUM(C39:E39)</f>
        <v>0</v>
      </c>
      <c r="J39" s="266">
        <f>I39-(I37+I33+I21+I13+I6)</f>
        <v>0</v>
      </c>
      <c r="K39" s="154"/>
    </row>
    <row r="40" spans="1:11" ht="14.15" x14ac:dyDescent="0.35">
      <c r="A40" s="265">
        <f>COUNTA(A7:A12,A14:A20,A22:A25,A27:A32,A34:A36,A38)</f>
        <v>27</v>
      </c>
      <c r="B40" s="191"/>
      <c r="C40" s="192"/>
      <c r="D40" s="192"/>
      <c r="E40" s="192"/>
      <c r="F40" s="193"/>
      <c r="G40" s="193"/>
      <c r="H40" s="193"/>
      <c r="I40" s="193"/>
      <c r="J40" s="267">
        <f>A40-I39</f>
        <v>27</v>
      </c>
      <c r="K40" s="154"/>
    </row>
  </sheetData>
  <sheetProtection formatCells="0" formatColumns="0" formatRows="0" selectLockedCells="1"/>
  <mergeCells count="9">
    <mergeCell ref="A1:I1"/>
    <mergeCell ref="B2:I2"/>
    <mergeCell ref="A4:A5"/>
    <mergeCell ref="B4:B5"/>
    <mergeCell ref="C4:E4"/>
    <mergeCell ref="F4:F5"/>
    <mergeCell ref="H4:H5"/>
    <mergeCell ref="I4:I5"/>
    <mergeCell ref="G4:G5"/>
  </mergeCells>
  <printOptions horizontalCentered="1"/>
  <pageMargins left="0.5" right="0.5" top="0.75" bottom="0.75" header="0.5" footer="0.5"/>
  <pageSetup scale="84" firstPageNumber="2" fitToHeight="0" orientation="landscape" r:id="rId1"/>
  <headerFooter differentOddEven="1" alignWithMargins="0">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722A9-F629-427F-909E-B843FA9DEA95}">
  <sheetPr codeName="Sheet10">
    <tabColor rgb="FFFFFF00"/>
    <pageSetUpPr fitToPage="1"/>
  </sheetPr>
  <dimension ref="A1:N23"/>
  <sheetViews>
    <sheetView topLeftCell="A19" zoomScaleNormal="100" workbookViewId="0">
      <selection activeCell="G15" sqref="G15:G21"/>
    </sheetView>
  </sheetViews>
  <sheetFormatPr defaultColWidth="8.5703125" defaultRowHeight="12.9" x14ac:dyDescent="0.35"/>
  <cols>
    <col min="1" max="1" width="47" style="131" customWidth="1"/>
    <col min="2" max="2" width="18.7109375" style="131" customWidth="1"/>
    <col min="3" max="5" width="4.7109375" style="131" customWidth="1"/>
    <col min="6" max="6" width="22.2109375" style="159" customWidth="1"/>
    <col min="7" max="7" width="10.5703125" style="159" customWidth="1"/>
    <col min="8" max="8" width="22.2109375" style="159" customWidth="1"/>
    <col min="9" max="9" width="6.92578125" style="131" bestFit="1" customWidth="1"/>
    <col min="10" max="16384" width="8.5703125" style="131"/>
  </cols>
  <sheetData>
    <row r="1" spans="1:14" ht="13.3" x14ac:dyDescent="0.4">
      <c r="A1" s="354" t="s">
        <v>557</v>
      </c>
      <c r="B1" s="364"/>
      <c r="C1" s="364"/>
      <c r="D1" s="364"/>
      <c r="E1" s="364"/>
      <c r="F1" s="364"/>
      <c r="G1" s="364"/>
      <c r="H1" s="364"/>
      <c r="I1" s="364"/>
    </row>
    <row r="2" spans="1:14" ht="15.45" x14ac:dyDescent="0.4">
      <c r="A2" s="132" t="s">
        <v>42</v>
      </c>
      <c r="B2" s="355" t="e">
        <f>'Cover Sheet'!B19:L19</f>
        <v>#REF!</v>
      </c>
      <c r="C2" s="355"/>
      <c r="D2" s="355"/>
      <c r="E2" s="355"/>
      <c r="F2" s="355"/>
      <c r="G2" s="355"/>
      <c r="H2" s="355"/>
      <c r="I2" s="355"/>
    </row>
    <row r="3" spans="1:14" ht="15.45" x14ac:dyDescent="0.4">
      <c r="A3" s="132"/>
      <c r="B3" s="133"/>
      <c r="C3" s="133"/>
      <c r="D3" s="133"/>
      <c r="E3" s="133"/>
      <c r="F3" s="133"/>
      <c r="G3" s="133"/>
      <c r="H3" s="133"/>
      <c r="I3" s="133"/>
    </row>
    <row r="4" spans="1:14" ht="16.5" customHeight="1" x14ac:dyDescent="0.4">
      <c r="A4" s="356" t="s">
        <v>34</v>
      </c>
      <c r="B4" s="356" t="s">
        <v>35</v>
      </c>
      <c r="C4" s="356" t="s">
        <v>43</v>
      </c>
      <c r="D4" s="356"/>
      <c r="E4" s="356"/>
      <c r="F4" s="359" t="s">
        <v>101</v>
      </c>
      <c r="G4" s="362" t="s">
        <v>217</v>
      </c>
      <c r="H4" s="359" t="s">
        <v>38</v>
      </c>
      <c r="I4" s="356" t="s">
        <v>39</v>
      </c>
    </row>
    <row r="5" spans="1:14" s="136" customFormat="1" ht="53.25" customHeight="1" x14ac:dyDescent="0.35">
      <c r="A5" s="356"/>
      <c r="B5" s="356"/>
      <c r="C5" s="134" t="s">
        <v>22</v>
      </c>
      <c r="D5" s="135" t="s">
        <v>25</v>
      </c>
      <c r="E5" s="135" t="s">
        <v>23</v>
      </c>
      <c r="F5" s="359"/>
      <c r="G5" s="363"/>
      <c r="H5" s="359"/>
      <c r="I5" s="356"/>
    </row>
    <row r="6" spans="1:14" s="165" customFormat="1" ht="15.45" x14ac:dyDescent="0.4">
      <c r="A6" s="146" t="s">
        <v>407</v>
      </c>
      <c r="B6" s="137"/>
      <c r="C6" s="138">
        <f>COUNTIF(C7:C11,"&gt;""")</f>
        <v>0</v>
      </c>
      <c r="D6" s="138">
        <f t="shared" ref="D6:E6" si="0">COUNTIF(D7:D11,"&gt;""")</f>
        <v>0</v>
      </c>
      <c r="E6" s="138">
        <f t="shared" si="0"/>
        <v>0</v>
      </c>
      <c r="F6" s="139"/>
      <c r="G6" s="139"/>
      <c r="H6" s="139"/>
      <c r="I6" s="140">
        <f>SUM(C6:E6)</f>
        <v>0</v>
      </c>
      <c r="J6" s="136" t="s">
        <v>102</v>
      </c>
      <c r="K6" s="131"/>
      <c r="L6" s="136" t="s">
        <v>102</v>
      </c>
      <c r="M6" s="131"/>
      <c r="N6" s="131"/>
    </row>
    <row r="7" spans="1:14" ht="61.75" x14ac:dyDescent="0.4">
      <c r="A7" s="141" t="s">
        <v>406</v>
      </c>
      <c r="B7" s="142" t="s">
        <v>112</v>
      </c>
      <c r="C7" s="143"/>
      <c r="D7" s="143"/>
      <c r="E7" s="143"/>
      <c r="F7" s="144" t="s">
        <v>577</v>
      </c>
      <c r="G7" s="144"/>
      <c r="H7" s="144"/>
      <c r="I7" s="194"/>
      <c r="J7" s="136" t="s">
        <v>102</v>
      </c>
      <c r="K7" s="136" t="s">
        <v>102</v>
      </c>
    </row>
    <row r="8" spans="1:14" ht="61.75" x14ac:dyDescent="0.4">
      <c r="A8" s="144" t="s">
        <v>405</v>
      </c>
      <c r="B8" s="142" t="s">
        <v>558</v>
      </c>
      <c r="C8" s="143"/>
      <c r="D8" s="143"/>
      <c r="E8" s="143"/>
      <c r="F8" s="144" t="s">
        <v>578</v>
      </c>
      <c r="G8" s="144"/>
      <c r="H8" s="144"/>
      <c r="I8" s="194"/>
    </row>
    <row r="9" spans="1:14" ht="30.9" x14ac:dyDescent="0.35">
      <c r="A9" s="298" t="s">
        <v>685</v>
      </c>
      <c r="B9" s="284" t="s">
        <v>683</v>
      </c>
      <c r="C9" s="301"/>
      <c r="D9" s="301"/>
      <c r="E9" s="301"/>
      <c r="F9" s="298" t="s">
        <v>684</v>
      </c>
      <c r="G9" s="298"/>
      <c r="H9" s="302"/>
      <c r="I9" s="303"/>
    </row>
    <row r="10" spans="1:14" ht="61.75" x14ac:dyDescent="0.4">
      <c r="A10" s="144" t="s">
        <v>404</v>
      </c>
      <c r="B10" s="142" t="s">
        <v>113</v>
      </c>
      <c r="C10" s="143"/>
      <c r="D10" s="143"/>
      <c r="E10" s="143"/>
      <c r="F10" s="144" t="s">
        <v>700</v>
      </c>
      <c r="G10" s="144"/>
      <c r="H10" s="144"/>
      <c r="I10" s="194"/>
    </row>
    <row r="11" spans="1:14" ht="49.4" customHeight="1" x14ac:dyDescent="0.4">
      <c r="A11" s="144" t="s">
        <v>403</v>
      </c>
      <c r="B11" s="142" t="s">
        <v>114</v>
      </c>
      <c r="C11" s="143"/>
      <c r="D11" s="143"/>
      <c r="E11" s="143"/>
      <c r="F11" s="144" t="s">
        <v>238</v>
      </c>
      <c r="G11" s="144"/>
      <c r="H11" s="144"/>
      <c r="I11" s="194"/>
    </row>
    <row r="12" spans="1:14" s="148" customFormat="1" ht="15.45" x14ac:dyDescent="0.4">
      <c r="A12" s="146" t="s">
        <v>402</v>
      </c>
      <c r="B12" s="137"/>
      <c r="C12" s="138">
        <f>COUNTIF(C13:C21,"&gt;""")</f>
        <v>0</v>
      </c>
      <c r="D12" s="138">
        <f>COUNTIF(D13:D21,"&gt;""")</f>
        <v>0</v>
      </c>
      <c r="E12" s="138">
        <f>COUNTIF(E13:E21,"&gt;""")</f>
        <v>0</v>
      </c>
      <c r="F12" s="139"/>
      <c r="G12" s="139"/>
      <c r="H12" s="139"/>
      <c r="I12" s="140">
        <f>SUM(C12:E12)</f>
        <v>0</v>
      </c>
    </row>
    <row r="13" spans="1:14" ht="46.3" x14ac:dyDescent="0.35">
      <c r="A13" s="144" t="s">
        <v>400</v>
      </c>
      <c r="B13" s="142" t="s">
        <v>115</v>
      </c>
      <c r="C13" s="143"/>
      <c r="D13" s="143"/>
      <c r="E13" s="143"/>
      <c r="F13" s="298" t="s">
        <v>686</v>
      </c>
      <c r="G13" s="144"/>
      <c r="H13" s="144"/>
      <c r="I13" s="145"/>
    </row>
    <row r="14" spans="1:14" ht="30.9" x14ac:dyDescent="0.35">
      <c r="A14" s="180" t="s">
        <v>401</v>
      </c>
      <c r="B14" s="181"/>
      <c r="C14" s="195"/>
      <c r="D14" s="195"/>
      <c r="E14" s="195"/>
      <c r="F14" s="180"/>
      <c r="G14" s="180"/>
      <c r="H14" s="196"/>
      <c r="I14" s="197"/>
    </row>
    <row r="15" spans="1:14" ht="77.150000000000006" x14ac:dyDescent="0.35">
      <c r="A15" s="144" t="s">
        <v>399</v>
      </c>
      <c r="B15" s="142" t="s">
        <v>116</v>
      </c>
      <c r="C15" s="143"/>
      <c r="D15" s="143"/>
      <c r="E15" s="143"/>
      <c r="F15" s="144" t="s">
        <v>534</v>
      </c>
      <c r="G15" s="144"/>
      <c r="H15" s="164"/>
      <c r="I15" s="163"/>
    </row>
    <row r="16" spans="1:14" ht="77.150000000000006" x14ac:dyDescent="0.35">
      <c r="A16" s="144" t="s">
        <v>398</v>
      </c>
      <c r="B16" s="142" t="s">
        <v>116</v>
      </c>
      <c r="C16" s="143"/>
      <c r="D16" s="143"/>
      <c r="E16" s="143"/>
      <c r="F16" s="144" t="s">
        <v>534</v>
      </c>
      <c r="G16" s="144"/>
      <c r="H16" s="164"/>
      <c r="I16" s="163"/>
    </row>
    <row r="17" spans="1:10" ht="61.75" x14ac:dyDescent="0.35">
      <c r="A17" s="144" t="s">
        <v>397</v>
      </c>
      <c r="B17" s="142" t="s">
        <v>117</v>
      </c>
      <c r="C17" s="143"/>
      <c r="D17" s="143"/>
      <c r="E17" s="143"/>
      <c r="F17" s="144" t="s">
        <v>535</v>
      </c>
      <c r="G17" s="144"/>
      <c r="H17" s="164"/>
      <c r="I17" s="163"/>
    </row>
    <row r="18" spans="1:10" ht="34.4" customHeight="1" x14ac:dyDescent="0.35">
      <c r="A18" s="144" t="s">
        <v>396</v>
      </c>
      <c r="B18" s="142" t="s">
        <v>118</v>
      </c>
      <c r="C18" s="143"/>
      <c r="D18" s="143"/>
      <c r="E18" s="143"/>
      <c r="F18" s="144" t="s">
        <v>536</v>
      </c>
      <c r="G18" s="144"/>
      <c r="H18" s="164"/>
      <c r="I18" s="163"/>
    </row>
    <row r="19" spans="1:10" ht="46.3" x14ac:dyDescent="0.35">
      <c r="A19" s="144" t="s">
        <v>395</v>
      </c>
      <c r="B19" s="142" t="s">
        <v>268</v>
      </c>
      <c r="C19" s="143"/>
      <c r="D19" s="143"/>
      <c r="E19" s="143"/>
      <c r="F19" s="144" t="s">
        <v>536</v>
      </c>
      <c r="G19" s="144"/>
      <c r="H19" s="164"/>
      <c r="I19" s="163"/>
    </row>
    <row r="20" spans="1:10" ht="30.9" x14ac:dyDescent="0.35">
      <c r="A20" s="144" t="s">
        <v>394</v>
      </c>
      <c r="B20" s="142" t="s">
        <v>119</v>
      </c>
      <c r="C20" s="143"/>
      <c r="D20" s="143"/>
      <c r="E20" s="143"/>
      <c r="F20" s="298" t="s">
        <v>204</v>
      </c>
      <c r="G20" s="298"/>
      <c r="H20" s="302"/>
      <c r="I20" s="163"/>
    </row>
    <row r="21" spans="1:10" ht="30.9" x14ac:dyDescent="0.35">
      <c r="A21" s="144" t="s">
        <v>393</v>
      </c>
      <c r="B21" s="142" t="s">
        <v>120</v>
      </c>
      <c r="C21" s="143"/>
      <c r="D21" s="143"/>
      <c r="E21" s="143"/>
      <c r="F21" s="164" t="s">
        <v>203</v>
      </c>
      <c r="G21" s="164"/>
      <c r="H21" s="164"/>
      <c r="I21" s="163"/>
    </row>
    <row r="22" spans="1:10" s="148" customFormat="1" ht="15.45" x14ac:dyDescent="0.4">
      <c r="A22" s="198" t="s">
        <v>40</v>
      </c>
      <c r="B22" s="199"/>
      <c r="C22" s="187">
        <f>+C6+C12</f>
        <v>0</v>
      </c>
      <c r="D22" s="187">
        <f>+D6+D12</f>
        <v>0</v>
      </c>
      <c r="E22" s="187">
        <f>+E6+E12</f>
        <v>0</v>
      </c>
      <c r="F22" s="200"/>
      <c r="G22" s="200"/>
      <c r="H22" s="200"/>
      <c r="I22" s="189">
        <f>SUM(C22:E22)</f>
        <v>0</v>
      </c>
      <c r="J22" s="153">
        <f>I22-(I6+I12)</f>
        <v>0</v>
      </c>
    </row>
    <row r="23" spans="1:10" s="154" customFormat="1" x14ac:dyDescent="0.35">
      <c r="A23" s="201">
        <f>COUNTA(A7:A11,A13,A15:A21)</f>
        <v>13</v>
      </c>
      <c r="F23" s="156"/>
      <c r="G23" s="156"/>
      <c r="H23" s="156"/>
      <c r="J23" s="157">
        <f>A23-I22</f>
        <v>13</v>
      </c>
    </row>
  </sheetData>
  <sheetProtection formatCells="0" formatColumns="0" formatRows="0" selectLockedCells="1"/>
  <mergeCells count="9">
    <mergeCell ref="A1:I1"/>
    <mergeCell ref="B2:I2"/>
    <mergeCell ref="A4:A5"/>
    <mergeCell ref="B4:B5"/>
    <mergeCell ref="C4:E4"/>
    <mergeCell ref="F4:F5"/>
    <mergeCell ref="H4:H5"/>
    <mergeCell ref="I4:I5"/>
    <mergeCell ref="G4:G5"/>
  </mergeCells>
  <printOptions horizontalCentered="1"/>
  <pageMargins left="0.5" right="0.5" top="0.75" bottom="0.75" header="0.5" footer="0.5"/>
  <pageSetup scale="84" firstPageNumber="2" fitToHeight="0" orientation="landscape" r:id="rId1"/>
  <headerFooter alignWithMargins="0">
    <oddFooter xml:space="preserve">&amp;C&amp;P </oddFooter>
    <evenHeader xml:space="preserve">&amp;C
</even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028574-0549-4943-8F79-51281B6FCF2F}"/>
</file>

<file path=customXml/itemProps2.xml><?xml version="1.0" encoding="utf-8"?>
<ds:datastoreItem xmlns:ds="http://schemas.openxmlformats.org/officeDocument/2006/customXml" ds:itemID="{F08BB52F-BFDA-4CD9-B96E-ADA286C2E433}"/>
</file>

<file path=customXml/itemProps3.xml><?xml version="1.0" encoding="utf-8"?>
<ds:datastoreItem xmlns:ds="http://schemas.openxmlformats.org/officeDocument/2006/customXml" ds:itemID="{50898E14-43C7-4065-83FF-A9323F8F67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21</vt:i4>
      </vt:variant>
    </vt:vector>
  </HeadingPairs>
  <TitlesOfParts>
    <vt:vector size="35" baseType="lpstr">
      <vt:lpstr>Cover Sheet</vt:lpstr>
      <vt:lpstr>Table of Contents</vt:lpstr>
      <vt:lpstr>Scoring Summary </vt:lpstr>
      <vt:lpstr>I. Board of Directors </vt:lpstr>
      <vt:lpstr>II. Financial</vt:lpstr>
      <vt:lpstr>III. Human Resources</vt:lpstr>
      <vt:lpstr>IV. Incidents and Grievances</vt:lpstr>
      <vt:lpstr>V. General Program</vt:lpstr>
      <vt:lpstr>VI. Hotline</vt:lpstr>
      <vt:lpstr>VII. Support Services</vt:lpstr>
      <vt:lpstr>VIII. Shelter</vt:lpstr>
      <vt:lpstr>IX. BIP</vt:lpstr>
      <vt:lpstr>X. Supporting Tools</vt:lpstr>
      <vt:lpstr>Lists</vt:lpstr>
      <vt:lpstr>'Cover Sheet'!Print_Area</vt:lpstr>
      <vt:lpstr>'I. Board of Directors '!Print_Area</vt:lpstr>
      <vt:lpstr>'II. Financial'!Print_Area</vt:lpstr>
      <vt:lpstr>'III. Human Resources'!Print_Area</vt:lpstr>
      <vt:lpstr>'IV. Incidents and Grievances'!Print_Area</vt:lpstr>
      <vt:lpstr>'IX. BIP'!Print_Area</vt:lpstr>
      <vt:lpstr>'V. General Program'!Print_Area</vt:lpstr>
      <vt:lpstr>'VI. Hotline'!Print_Area</vt:lpstr>
      <vt:lpstr>'VII. Support Services'!Print_Area</vt:lpstr>
      <vt:lpstr>'VIII. Shelter'!Print_Area</vt:lpstr>
      <vt:lpstr>'X. Supporting Tools'!Print_Area</vt:lpstr>
      <vt:lpstr>'I. Board of Directors '!Print_Titles</vt:lpstr>
      <vt:lpstr>'II. Financial'!Print_Titles</vt:lpstr>
      <vt:lpstr>'III. Human Resources'!Print_Titles</vt:lpstr>
      <vt:lpstr>'IV. Incidents and Grievances'!Print_Titles</vt:lpstr>
      <vt:lpstr>'IX. BIP'!Print_Titles</vt:lpstr>
      <vt:lpstr>'V. General Program'!Print_Titles</vt:lpstr>
      <vt:lpstr>'VI. Hotline'!Print_Titles</vt:lpstr>
      <vt:lpstr>'VII. Support Services'!Print_Titles</vt:lpstr>
      <vt:lpstr>'VIII. Shelter'!Print_Titles</vt:lpstr>
      <vt:lpstr>'X. Supporting Tools'!Print_Titles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Criswell</dc:creator>
  <cp:lastModifiedBy>Massey, Chelsea E</cp:lastModifiedBy>
  <cp:lastPrinted>2023-07-26T18:51:18Z</cp:lastPrinted>
  <dcterms:created xsi:type="dcterms:W3CDTF">2016-07-08T12:53:26Z</dcterms:created>
  <dcterms:modified xsi:type="dcterms:W3CDTF">2025-07-28T22:44:25Z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ies>
</file>