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58C0C47-793C-43F5-B91F-2FD58A657AAD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Origins by Age" sheetId="26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6" l="1"/>
  <c r="D33" i="26"/>
  <c r="C33" i="26"/>
  <c r="F22" i="26"/>
  <c r="F23" i="26" s="1"/>
  <c r="F20" i="26"/>
  <c r="F21" i="26" s="1"/>
  <c r="F8" i="26"/>
  <c r="C9" i="26" s="1"/>
  <c r="F10" i="26"/>
  <c r="E11" i="26" s="1"/>
  <c r="F12" i="26"/>
  <c r="E13" i="26" s="1"/>
  <c r="F14" i="26"/>
  <c r="C15" i="26" s="1"/>
  <c r="F16" i="26"/>
  <c r="B17" i="26" s="1"/>
  <c r="F18" i="26"/>
  <c r="F24" i="26"/>
  <c r="F25" i="26" s="1"/>
  <c r="F26" i="26"/>
  <c r="B27" i="26" s="1"/>
  <c r="F28" i="26"/>
  <c r="D29" i="26" s="1"/>
  <c r="F30" i="26"/>
  <c r="E31" i="26" s="1"/>
  <c r="F33" i="26" l="1"/>
  <c r="G22" i="26" s="1"/>
  <c r="D17" i="26"/>
  <c r="C29" i="26"/>
  <c r="B29" i="26"/>
  <c r="B23" i="26"/>
  <c r="C23" i="26"/>
  <c r="D23" i="26"/>
  <c r="E23" i="26"/>
  <c r="B21" i="26"/>
  <c r="C21" i="26"/>
  <c r="D21" i="26"/>
  <c r="E21" i="26"/>
  <c r="D13" i="26"/>
  <c r="C13" i="26"/>
  <c r="D31" i="26"/>
  <c r="C31" i="26"/>
  <c r="B31" i="26"/>
  <c r="F31" i="26"/>
  <c r="F27" i="26"/>
  <c r="E27" i="26"/>
  <c r="D27" i="26"/>
  <c r="C27" i="26"/>
  <c r="E25" i="26"/>
  <c r="D25" i="26"/>
  <c r="C25" i="26"/>
  <c r="B25" i="26"/>
  <c r="F17" i="26"/>
  <c r="E17" i="26"/>
  <c r="C17" i="26"/>
  <c r="B15" i="26"/>
  <c r="B13" i="26"/>
  <c r="F13" i="26"/>
  <c r="D11" i="26"/>
  <c r="C11" i="26"/>
  <c r="B11" i="26"/>
  <c r="D9" i="26"/>
  <c r="F9" i="26"/>
  <c r="E9" i="26"/>
  <c r="B9" i="26"/>
  <c r="E19" i="26"/>
  <c r="D19" i="26"/>
  <c r="F29" i="26"/>
  <c r="C19" i="26"/>
  <c r="E15" i="26"/>
  <c r="E29" i="26"/>
  <c r="B19" i="26"/>
  <c r="D15" i="26"/>
  <c r="F11" i="26"/>
  <c r="F19" i="26"/>
  <c r="F15" i="26"/>
  <c r="J32" i="23"/>
  <c r="D11" i="23"/>
  <c r="F9" i="23"/>
  <c r="D12" i="23"/>
  <c r="D13" i="23" s="1"/>
  <c r="D14" i="23" s="1"/>
  <c r="D15" i="23" s="1"/>
  <c r="D16" i="23" s="1"/>
  <c r="S32" i="23"/>
  <c r="N17" i="23"/>
  <c r="G8" i="26" l="1"/>
  <c r="G20" i="26"/>
  <c r="G30" i="26"/>
  <c r="D35" i="26"/>
  <c r="G28" i="26"/>
  <c r="G26" i="26"/>
  <c r="B33" i="26" s="1"/>
  <c r="B35" i="26" s="1"/>
  <c r="G12" i="26"/>
  <c r="G16" i="26"/>
  <c r="G24" i="26"/>
  <c r="E35" i="26"/>
  <c r="G10" i="26"/>
  <c r="F35" i="26"/>
  <c r="G14" i="26"/>
  <c r="C35" i="26"/>
  <c r="G18" i="26"/>
  <c r="D17" i="23"/>
  <c r="J11" i="23"/>
  <c r="J17" i="23" s="1"/>
  <c r="G33" i="26" l="1"/>
  <c r="O32" i="23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0" i="9"/>
  <c r="H7" i="9"/>
  <c r="H11" i="9"/>
  <c r="H20" i="9"/>
  <c r="H8" i="9"/>
  <c r="H19" i="9"/>
  <c r="H12" i="9"/>
  <c r="H17" i="9"/>
  <c r="H15" i="9"/>
  <c r="H18" i="9"/>
  <c r="H23" i="9"/>
  <c r="H13" i="9"/>
  <c r="H14" i="9"/>
  <c r="H16" i="9"/>
  <c r="G23" i="9"/>
  <c r="H9" i="9"/>
</calcChain>
</file>

<file path=xl/sharedStrings.xml><?xml version="1.0" encoding="utf-8"?>
<sst xmlns="http://schemas.openxmlformats.org/spreadsheetml/2006/main" count="210" uniqueCount="83">
  <si>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</si>
  <si>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</si>
  <si>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</si>
  <si>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</si>
  <si>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</si>
  <si>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</si>
  <si>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</si>
  <si>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</si>
  <si>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</si>
  <si>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</si>
  <si>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</si>
  <si>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</si>
  <si>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</si>
  <si>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</si>
  <si>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</si>
  <si>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</si>
  <si>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</si>
  <si>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</si>
  <si>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</si>
  <si>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</si>
  <si>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</si>
  <si>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</si>
  <si>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</si>
  <si>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</si>
  <si>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</si>
  <si>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</si>
  <si>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</si>
  <si>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</si>
  <si>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</si>
  <si>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</si>
  <si>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</si>
  <si>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</si>
  <si>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</si>
  <si>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</si>
  <si>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</si>
  <si>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</si>
  <si>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</si>
  <si>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</si>
  <si>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</si>
  <si>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</si>
  <si>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</si>
  <si>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</si>
  <si>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</si>
  <si>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</si>
  <si>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</si>
  <si>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</si>
  <si>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</si>
  <si>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</si>
  <si>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</si>
  <si>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</si>
  <si>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</si>
  <si>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</si>
  <si>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</si>
  <si>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</si>
  <si>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</si>
  <si>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</si>
  <si>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</si>
  <si>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</si>
  <si>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</si>
  <si>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</si>
  <si>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</si>
  <si>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</si>
  <si>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</si>
  <si>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</si>
  <si>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</si>
  <si>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</si>
  <si>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</si>
  <si>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</si>
  <si>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</si>
  <si>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</si>
  <si>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</si>
  <si>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</si>
  <si>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</si>
  <si>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ORIGIN</t>
  </si>
  <si>
    <t>0-5</t>
  </si>
  <si>
    <t>&gt;5-18</t>
  </si>
  <si>
    <t>&gt;18-60</t>
  </si>
  <si>
    <t>&gt;60</t>
  </si>
  <si>
    <t>Top Counties by Age</t>
  </si>
  <si>
    <t>LEE</t>
  </si>
  <si>
    <t>PINELLAS</t>
  </si>
  <si>
    <t>Federal Fiscal Year 2024</t>
  </si>
  <si>
    <t>October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</si>
</sst>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17" fontId="13" fillId="0" borderId="7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7" xfId="4" applyFont="1" applyFill="1" applyBorder="1" applyAlignment="1">
      <alignment wrapText="1"/>
    </xf>
    <xf numFmtId="0" fontId="8" fillId="0" borderId="7" xfId="4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0" fontId="0" fillId="0" borderId="7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5" xfId="0" applyFont="1" applyBorder="1"/>
    <xf numFmtId="9" fontId="6" fillId="0" borderId="1" xfId="0" applyNumberFormat="1" applyFont="1" applyBorder="1"/>
    <xf numFmtId="0" fontId="12" fillId="0" borderId="0" xfId="6" applyFont="1"/>
    <xf numFmtId="49" fontId="1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11" fillId="0" borderId="0" xfId="0" applyNumberFormat="1" applyFont="1"/>
    <xf numFmtId="49" fontId="21" fillId="0" borderId="0" xfId="0" applyNumberFormat="1" applyFont="1" applyAlignment="1">
      <alignment horizontal="center"/>
    </xf>
    <xf numFmtId="0" fontId="23" fillId="0" borderId="2" xfId="6" applyFont="1" applyBorder="1"/>
    <xf numFmtId="49" fontId="24" fillId="0" borderId="4" xfId="0" applyNumberFormat="1" applyFont="1" applyBorder="1" applyAlignment="1">
      <alignment horizontal="center"/>
    </xf>
    <xf numFmtId="49" fontId="24" fillId="0" borderId="8" xfId="0" applyNumberFormat="1" applyFont="1" applyBorder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6" fillId="2" borderId="0" xfId="6" applyFont="1" applyFill="1" applyAlignment="1">
      <alignment wrapText="1"/>
    </xf>
    <xf numFmtId="3" fontId="4" fillId="2" borderId="0" xfId="0" applyNumberFormat="1" applyFont="1" applyFill="1" applyAlignment="1">
      <alignment horizontal="center"/>
    </xf>
    <xf numFmtId="3" fontId="26" fillId="2" borderId="0" xfId="6" applyNumberFormat="1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26" fillId="0" borderId="0" xfId="6" applyFont="1" applyAlignment="1">
      <alignment wrapText="1"/>
    </xf>
    <xf numFmtId="164" fontId="4" fillId="0" borderId="0" xfId="0" applyNumberFormat="1" applyFont="1" applyAlignment="1">
      <alignment horizontal="center"/>
    </xf>
    <xf numFmtId="3" fontId="25" fillId="2" borderId="0" xfId="0" applyNumberFormat="1" applyFont="1" applyFill="1" applyAlignment="1">
      <alignment horizontal="center"/>
    </xf>
    <xf numFmtId="0" fontId="25" fillId="2" borderId="0" xfId="0" applyFont="1" applyFill="1"/>
    <xf numFmtId="0" fontId="26" fillId="0" borderId="7" xfId="6" applyFont="1" applyBorder="1" applyAlignment="1">
      <alignment wrapText="1"/>
    </xf>
    <xf numFmtId="164" fontId="4" fillId="0" borderId="7" xfId="0" applyNumberFormat="1" applyFont="1" applyBorder="1" applyAlignment="1">
      <alignment horizontal="center"/>
    </xf>
    <xf numFmtId="3" fontId="26" fillId="0" borderId="0" xfId="6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7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Sheet6" xfId="6" xr:uid="{52D2FB8D-68E5-4C85-9103-4A86C4DDC120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28" t="s">
        <v>65</v>
      </c>
      <c r="M4" s="128"/>
      <c r="N4" s="128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28" t="s">
        <v>66</v>
      </c>
      <c r="I19" s="128"/>
      <c r="J19" s="128"/>
      <c r="K19" s="85" t="s">
        <v>70</v>
      </c>
      <c r="M19" s="128" t="s">
        <v>66</v>
      </c>
      <c r="N19" s="128"/>
      <c r="O19" s="128"/>
      <c r="P19" s="85" t="s">
        <v>70</v>
      </c>
      <c r="Q19" s="128" t="s">
        <v>66</v>
      </c>
      <c r="R19" s="128"/>
      <c r="S19" s="128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7EF8-F14B-46D3-ADA5-4056B69D9A30}">
  <dimension ref="A1:N35"/>
  <sheetViews>
    <sheetView showGridLines="0" tabSelected="1" zoomScale="140" zoomScaleNormal="140" workbookViewId="0">
      <selection activeCell="K90" sqref="K90"/>
    </sheetView>
  </sheetViews>
  <sheetFormatPr defaultColWidth="26.140625" defaultRowHeight="15" x14ac:dyDescent="0.25"/>
  <cols>
    <col min="1" max="1" width="14.42578125" customWidth="1"/>
    <col min="2" max="6" width="10.5703125" customWidth="1"/>
    <col min="7" max="7" width="7.140625" bestFit="1" customWidth="1"/>
    <col min="8" max="8" width="8.85546875" customWidth="1"/>
    <col min="9" max="9" width="14" bestFit="1" customWidth="1"/>
    <col min="10" max="13" width="10.140625" style="1" customWidth="1"/>
  </cols>
  <sheetData>
    <row r="1" spans="1:14" ht="18.75" x14ac:dyDescent="0.3">
      <c r="A1" s="130" t="s">
        <v>46</v>
      </c>
      <c r="B1" s="130"/>
      <c r="C1" s="130"/>
      <c r="D1" s="130"/>
      <c r="E1" s="130"/>
      <c r="F1" s="130"/>
      <c r="G1" s="130"/>
    </row>
    <row r="2" spans="1:14" ht="18.75" x14ac:dyDescent="0.3">
      <c r="A2" s="130" t="s">
        <v>78</v>
      </c>
      <c r="B2" s="130"/>
      <c r="C2" s="130"/>
      <c r="D2" s="130"/>
      <c r="E2" s="130"/>
      <c r="F2" s="130"/>
      <c r="G2" s="130"/>
    </row>
    <row r="3" spans="1:14" ht="18.75" x14ac:dyDescent="0.3">
      <c r="A3" s="130" t="s">
        <v>81</v>
      </c>
      <c r="B3" s="130"/>
      <c r="C3" s="130"/>
      <c r="D3" s="130"/>
      <c r="E3" s="130"/>
      <c r="F3" s="130"/>
      <c r="G3" s="130"/>
    </row>
    <row r="4" spans="1:14" ht="18.75" x14ac:dyDescent="0.3">
      <c r="A4" s="130" t="s">
        <v>82</v>
      </c>
      <c r="B4" s="130"/>
      <c r="C4" s="130"/>
      <c r="D4" s="130"/>
      <c r="E4" s="130"/>
      <c r="F4" s="130"/>
      <c r="G4" s="130"/>
    </row>
    <row r="5" spans="1:14" ht="4.5" customHeight="1" x14ac:dyDescent="0.25">
      <c r="A5" s="101"/>
      <c r="B5" s="129"/>
      <c r="C5" s="129"/>
      <c r="D5" s="129"/>
      <c r="E5" s="129"/>
      <c r="F5" s="102"/>
      <c r="G5" s="102"/>
    </row>
    <row r="6" spans="1:14" ht="21.95" customHeight="1" thickBot="1" x14ac:dyDescent="0.3">
      <c r="A6" s="103" t="s">
        <v>73</v>
      </c>
      <c r="B6" s="104" t="s">
        <v>74</v>
      </c>
      <c r="C6" s="105" t="s">
        <v>75</v>
      </c>
      <c r="D6" s="105" t="s">
        <v>76</v>
      </c>
      <c r="E6" s="106" t="s">
        <v>77</v>
      </c>
      <c r="F6" s="107" t="s">
        <v>0</v>
      </c>
      <c r="G6" s="107" t="s">
        <v>13</v>
      </c>
    </row>
    <row r="7" spans="1:14" ht="12" customHeight="1" x14ac:dyDescent="0.35">
      <c r="A7" s="98"/>
      <c r="B7" s="99"/>
      <c r="C7" s="99"/>
      <c r="D7" s="99"/>
      <c r="E7" s="99"/>
      <c r="F7" s="100"/>
      <c r="G7" s="100"/>
    </row>
    <row r="8" spans="1:14" x14ac:dyDescent="0.25">
      <c r="A8" s="110" t="s">
        <v>20</v>
      </c>
      <c r="B8" s="111">
        <v>568</v>
      </c>
      <c r="C8" s="112">
        <v>1635</v>
      </c>
      <c r="D8" s="112">
        <v>16184</v>
      </c>
      <c r="E8" s="111">
        <v>637</v>
      </c>
      <c r="F8" s="111">
        <f>SUM(B8:E8)</f>
        <v>19024</v>
      </c>
      <c r="G8" s="113">
        <f>(F8/F$33)</f>
        <v>0.10105495766358218</v>
      </c>
      <c r="N8" s="109"/>
    </row>
    <row r="9" spans="1:14" x14ac:dyDescent="0.25">
      <c r="A9" s="114" t="s">
        <v>13</v>
      </c>
      <c r="B9" s="115">
        <f>(B8/$F$8)</f>
        <v>2.9857022708158116E-2</v>
      </c>
      <c r="C9" s="115">
        <f>(C8/$F$8)</f>
        <v>8.5944070647603024E-2</v>
      </c>
      <c r="D9" s="115">
        <f>(D8/$F$8)</f>
        <v>0.85071488645920945</v>
      </c>
      <c r="E9" s="115">
        <f>(E8/$F$8)</f>
        <v>3.3484020185029439E-2</v>
      </c>
      <c r="F9" s="115">
        <f>(F8/$F$8)</f>
        <v>1</v>
      </c>
      <c r="G9" s="115"/>
      <c r="N9" s="109"/>
    </row>
    <row r="10" spans="1:14" x14ac:dyDescent="0.25">
      <c r="A10" s="110" t="s">
        <v>23</v>
      </c>
      <c r="B10" s="116">
        <v>250</v>
      </c>
      <c r="C10" s="116">
        <v>692</v>
      </c>
      <c r="D10" s="116">
        <v>4547</v>
      </c>
      <c r="E10" s="116">
        <v>273</v>
      </c>
      <c r="F10" s="111">
        <f>SUM(B10:E10)</f>
        <v>5762</v>
      </c>
      <c r="G10" s="113">
        <f>(F10/F$33)</f>
        <v>3.0607583371402469E-2</v>
      </c>
      <c r="J10" s="108"/>
      <c r="K10" s="108"/>
      <c r="L10" s="108"/>
      <c r="M10" s="108"/>
      <c r="N10" s="109"/>
    </row>
    <row r="11" spans="1:14" x14ac:dyDescent="0.25">
      <c r="A11" s="114" t="s">
        <v>13</v>
      </c>
      <c r="B11" s="115">
        <f>(B10/$F10)</f>
        <v>4.3387712599791739E-2</v>
      </c>
      <c r="C11" s="115">
        <f>(C10/$F10)</f>
        <v>0.12009718847622354</v>
      </c>
      <c r="D11" s="115">
        <f>(D10/$F10)</f>
        <v>0.78913571676501215</v>
      </c>
      <c r="E11" s="115">
        <f>(E10/$F10)</f>
        <v>4.7379382158972576E-2</v>
      </c>
      <c r="F11" s="115">
        <f>(F10/$F10)</f>
        <v>1</v>
      </c>
      <c r="G11" s="115"/>
      <c r="J11" s="108"/>
      <c r="K11" s="108"/>
      <c r="L11" s="108"/>
      <c r="M11" s="108"/>
      <c r="N11" s="109"/>
    </row>
    <row r="12" spans="1:14" x14ac:dyDescent="0.25">
      <c r="A12" s="110" t="s">
        <v>19</v>
      </c>
      <c r="B12" s="112">
        <v>352</v>
      </c>
      <c r="C12" s="112">
        <v>1061</v>
      </c>
      <c r="D12" s="112">
        <v>4959</v>
      </c>
      <c r="E12" s="112">
        <v>270</v>
      </c>
      <c r="F12" s="111">
        <f>SUM(B12:E12)</f>
        <v>6642</v>
      </c>
      <c r="G12" s="113">
        <f>(F12/F$33)</f>
        <v>3.5282118839440331E-2</v>
      </c>
      <c r="J12" s="108"/>
      <c r="K12" s="108"/>
      <c r="L12" s="108"/>
      <c r="M12" s="108"/>
      <c r="N12" s="109"/>
    </row>
    <row r="13" spans="1:14" x14ac:dyDescent="0.25">
      <c r="A13" s="114" t="s">
        <v>13</v>
      </c>
      <c r="B13" s="115">
        <f>(B12/$F12)</f>
        <v>5.2996085516410718E-2</v>
      </c>
      <c r="C13" s="115">
        <f>(C12/$F12)</f>
        <v>0.15974104185486299</v>
      </c>
      <c r="D13" s="115">
        <f>(D12/$F12)</f>
        <v>0.74661246612466126</v>
      </c>
      <c r="E13" s="115">
        <f>(E12/$F12)</f>
        <v>4.065040650406504E-2</v>
      </c>
      <c r="F13" s="115">
        <f>(F12/$F12)</f>
        <v>1</v>
      </c>
      <c r="G13" s="115"/>
      <c r="J13" s="108"/>
      <c r="K13" s="108"/>
      <c r="L13" s="108"/>
      <c r="M13" s="108"/>
      <c r="N13" s="109"/>
    </row>
    <row r="14" spans="1:14" ht="17.45" customHeight="1" x14ac:dyDescent="0.25">
      <c r="A14" s="110" t="s">
        <v>17</v>
      </c>
      <c r="B14" s="111">
        <v>825</v>
      </c>
      <c r="C14" s="111">
        <v>2399</v>
      </c>
      <c r="D14" s="111">
        <v>13907</v>
      </c>
      <c r="E14" s="111">
        <v>861</v>
      </c>
      <c r="F14" s="111">
        <f>SUM(B14:E14)</f>
        <v>17992</v>
      </c>
      <c r="G14" s="113">
        <f>(F14/F$33)</f>
        <v>9.5573002432883233E-2</v>
      </c>
      <c r="J14" s="108"/>
      <c r="K14" s="108"/>
      <c r="L14" s="108"/>
      <c r="M14" s="108"/>
      <c r="N14" s="109"/>
    </row>
    <row r="15" spans="1:14" x14ac:dyDescent="0.25">
      <c r="A15" s="114" t="s">
        <v>13</v>
      </c>
      <c r="B15" s="115">
        <f>(B14/$F14)</f>
        <v>4.5853712761227211E-2</v>
      </c>
      <c r="C15" s="115">
        <f>(C14/$F14)</f>
        <v>0.13333703868385949</v>
      </c>
      <c r="D15" s="115">
        <f>(D14/$F14)</f>
        <v>0.77295464650955981</v>
      </c>
      <c r="E15" s="115">
        <f>(E14/$F14)</f>
        <v>4.7854602045353488E-2</v>
      </c>
      <c r="F15" s="115">
        <f>(F14/$F14)</f>
        <v>1</v>
      </c>
      <c r="G15" s="115"/>
      <c r="J15" s="108"/>
      <c r="K15" s="108"/>
      <c r="L15" s="108"/>
      <c r="M15" s="108"/>
      <c r="N15" s="109"/>
    </row>
    <row r="16" spans="1:14" x14ac:dyDescent="0.25">
      <c r="A16" s="110" t="s">
        <v>79</v>
      </c>
      <c r="B16" s="112">
        <v>262</v>
      </c>
      <c r="C16" s="112">
        <v>811</v>
      </c>
      <c r="D16" s="112">
        <v>8322</v>
      </c>
      <c r="E16" s="112">
        <v>497</v>
      </c>
      <c r="F16" s="111">
        <f>SUM(B16:E16)</f>
        <v>9892</v>
      </c>
      <c r="G16" s="113">
        <f>(F16/F$33)</f>
        <v>5.2546028238443808E-2</v>
      </c>
      <c r="J16" s="108"/>
      <c r="K16" s="108"/>
      <c r="L16" s="108"/>
      <c r="M16" s="108"/>
      <c r="N16" s="109"/>
    </row>
    <row r="17" spans="1:14" x14ac:dyDescent="0.25">
      <c r="A17" s="114" t="s">
        <v>13</v>
      </c>
      <c r="B17" s="115">
        <f>(B16/$F16)</f>
        <v>2.6486049332794179E-2</v>
      </c>
      <c r="C17" s="115">
        <f>(C16/$F16)</f>
        <v>8.19854427820461E-2</v>
      </c>
      <c r="D17" s="115">
        <f>(D16/$F16)</f>
        <v>0.84128588758592804</v>
      </c>
      <c r="E17" s="115">
        <f>(E16/$F16)</f>
        <v>5.0242620299231704E-2</v>
      </c>
      <c r="F17" s="115">
        <f>(F16/$F16)</f>
        <v>1</v>
      </c>
      <c r="G17" s="115"/>
      <c r="J17" s="108"/>
      <c r="K17" s="108"/>
      <c r="L17" s="108"/>
      <c r="M17" s="108"/>
      <c r="N17" s="109"/>
    </row>
    <row r="18" spans="1:14" x14ac:dyDescent="0.25">
      <c r="A18" s="110" t="s">
        <v>16</v>
      </c>
      <c r="B18" s="112">
        <v>2658</v>
      </c>
      <c r="C18" s="112">
        <v>8191</v>
      </c>
      <c r="D18" s="112">
        <v>54928</v>
      </c>
      <c r="E18" s="112">
        <v>4210</v>
      </c>
      <c r="F18" s="111">
        <f>SUM(B18:E18)</f>
        <v>69987</v>
      </c>
      <c r="G18" s="113">
        <f>(F18/F$33)</f>
        <v>0.37176899295632498</v>
      </c>
      <c r="J18" s="108"/>
      <c r="K18" s="108"/>
      <c r="L18" s="108"/>
      <c r="M18" s="108"/>
      <c r="N18" s="109"/>
    </row>
    <row r="19" spans="1:14" x14ac:dyDescent="0.25">
      <c r="A19" s="114" t="s">
        <v>13</v>
      </c>
      <c r="B19" s="115">
        <f>(B18/$F18)</f>
        <v>3.7978481718033349E-2</v>
      </c>
      <c r="C19" s="115">
        <f>(C18/$F18)</f>
        <v>0.11703602097532399</v>
      </c>
      <c r="D19" s="115">
        <f>(D18/$F18)</f>
        <v>0.78483146870133025</v>
      </c>
      <c r="E19" s="115">
        <f>(E18/$F18)</f>
        <v>6.0154028605312417E-2</v>
      </c>
      <c r="F19" s="115">
        <f>(F18/$F18)</f>
        <v>1</v>
      </c>
      <c r="G19" s="115"/>
      <c r="N19" s="109"/>
    </row>
    <row r="20" spans="1:14" x14ac:dyDescent="0.25">
      <c r="A20" s="110" t="s">
        <v>21</v>
      </c>
      <c r="B20" s="111">
        <v>497</v>
      </c>
      <c r="C20" s="111">
        <v>1350</v>
      </c>
      <c r="D20" s="112">
        <v>11023</v>
      </c>
      <c r="E20" s="111">
        <v>439</v>
      </c>
      <c r="F20" s="111">
        <f>SUM(B20:E20)</f>
        <v>13309</v>
      </c>
      <c r="G20" s="113">
        <f>(F20/F$33)</f>
        <v>7.0697036981949915E-2</v>
      </c>
      <c r="J20" s="108"/>
      <c r="K20" s="108"/>
      <c r="L20" s="108"/>
      <c r="M20" s="108"/>
      <c r="N20" s="109"/>
    </row>
    <row r="21" spans="1:14" x14ac:dyDescent="0.25">
      <c r="A21" s="114" t="s">
        <v>13</v>
      </c>
      <c r="B21" s="115">
        <f t="shared" ref="B21:F21" si="0">(B20/$F20)</f>
        <v>3.7343151251033137E-2</v>
      </c>
      <c r="C21" s="115">
        <f t="shared" si="0"/>
        <v>0.10143511909234353</v>
      </c>
      <c r="D21" s="115">
        <f t="shared" si="0"/>
        <v>0.82823653167029831</v>
      </c>
      <c r="E21" s="115">
        <f t="shared" si="0"/>
        <v>3.2985197986325043E-2</v>
      </c>
      <c r="F21" s="115">
        <f t="shared" si="0"/>
        <v>1</v>
      </c>
      <c r="G21" s="115"/>
      <c r="N21" s="109"/>
    </row>
    <row r="22" spans="1:14" x14ac:dyDescent="0.25">
      <c r="A22" s="110" t="s">
        <v>18</v>
      </c>
      <c r="B22" s="111">
        <v>504</v>
      </c>
      <c r="C22" s="111">
        <v>1517</v>
      </c>
      <c r="D22" s="111">
        <v>15569</v>
      </c>
      <c r="E22" s="111">
        <v>658</v>
      </c>
      <c r="F22" s="111">
        <f>SUM(B22:E22)</f>
        <v>18248</v>
      </c>
      <c r="G22" s="113">
        <f>(F22/F$33)</f>
        <v>9.6932867296312425E-2</v>
      </c>
      <c r="J22" s="108"/>
      <c r="K22" s="108"/>
      <c r="L22" s="108"/>
      <c r="M22" s="108"/>
      <c r="N22" s="109"/>
    </row>
    <row r="23" spans="1:14" x14ac:dyDescent="0.25">
      <c r="A23" s="114" t="s">
        <v>13</v>
      </c>
      <c r="B23" s="115">
        <f t="shared" ref="B23:F23" si="1">(B22/$F22)</f>
        <v>2.7619465146865411E-2</v>
      </c>
      <c r="C23" s="115">
        <f t="shared" si="1"/>
        <v>8.3132398071021477E-2</v>
      </c>
      <c r="D23" s="115">
        <f t="shared" si="1"/>
        <v>0.85318939061814991</v>
      </c>
      <c r="E23" s="115">
        <f t="shared" si="1"/>
        <v>3.6058746163963172E-2</v>
      </c>
      <c r="F23" s="115">
        <f t="shared" si="1"/>
        <v>1</v>
      </c>
      <c r="G23" s="115"/>
      <c r="J23" s="108"/>
      <c r="K23" s="108"/>
      <c r="L23" s="108"/>
      <c r="M23" s="108"/>
      <c r="N23" s="109"/>
    </row>
    <row r="24" spans="1:14" x14ac:dyDescent="0.25">
      <c r="A24" s="110" t="s">
        <v>80</v>
      </c>
      <c r="B24" s="111">
        <v>152</v>
      </c>
      <c r="C24" s="111">
        <v>431</v>
      </c>
      <c r="D24" s="112">
        <v>2038</v>
      </c>
      <c r="E24" s="111">
        <v>135</v>
      </c>
      <c r="F24" s="111">
        <f>SUM(B24:E24)</f>
        <v>2756</v>
      </c>
      <c r="G24" s="113">
        <f>(F24/F$33)</f>
        <v>1.4639795170354946E-2</v>
      </c>
      <c r="J24" s="108"/>
      <c r="K24" s="108"/>
      <c r="L24" s="108"/>
      <c r="M24" s="108"/>
      <c r="N24" s="109"/>
    </row>
    <row r="25" spans="1:14" x14ac:dyDescent="0.25">
      <c r="A25" s="114" t="s">
        <v>13</v>
      </c>
      <c r="B25" s="115">
        <f>(B24/$F24)</f>
        <v>5.5152394775036286E-2</v>
      </c>
      <c r="C25" s="115">
        <f>(C24/$F24)</f>
        <v>0.15638606676342526</v>
      </c>
      <c r="D25" s="115">
        <f>(D24/$F24)</f>
        <v>0.739477503628447</v>
      </c>
      <c r="E25" s="115">
        <f>(E24/$F24)</f>
        <v>4.8984034833091439E-2</v>
      </c>
      <c r="F25" s="115">
        <f>(F24/$F24)</f>
        <v>1</v>
      </c>
      <c r="G25" s="115"/>
    </row>
    <row r="26" spans="1:14" x14ac:dyDescent="0.25">
      <c r="A26" s="110" t="s">
        <v>29</v>
      </c>
      <c r="B26" s="111">
        <v>103</v>
      </c>
      <c r="C26" s="111">
        <v>373</v>
      </c>
      <c r="D26" s="111">
        <v>3170</v>
      </c>
      <c r="E26" s="111">
        <v>148</v>
      </c>
      <c r="F26" s="111">
        <f>SUM(B26:E26)</f>
        <v>3794</v>
      </c>
      <c r="G26" s="113">
        <f>(F26/F$33)</f>
        <v>2.0153622233790518E-2</v>
      </c>
    </row>
    <row r="27" spans="1:14" x14ac:dyDescent="0.25">
      <c r="A27" s="114" t="s">
        <v>13</v>
      </c>
      <c r="B27" s="115">
        <f>(B26/$F26)</f>
        <v>2.7148128624143383E-2</v>
      </c>
      <c r="C27" s="115">
        <f>(C26/$F26)</f>
        <v>9.8313125988402736E-2</v>
      </c>
      <c r="D27" s="115">
        <f>(D26/$F26)</f>
        <v>0.83552978386926724</v>
      </c>
      <c r="E27" s="115">
        <f>(E26/$F26)</f>
        <v>3.9008961518186613E-2</v>
      </c>
      <c r="F27" s="115">
        <f>(F26/$F26)</f>
        <v>1</v>
      </c>
      <c r="G27" s="115"/>
    </row>
    <row r="28" spans="1:14" x14ac:dyDescent="0.25">
      <c r="A28" s="117" t="s">
        <v>25</v>
      </c>
      <c r="B28" s="116">
        <v>68</v>
      </c>
      <c r="C28" s="116">
        <v>232</v>
      </c>
      <c r="D28" s="116">
        <v>2751</v>
      </c>
      <c r="E28" s="116">
        <v>95</v>
      </c>
      <c r="F28" s="111">
        <f>SUM(B28:E28)</f>
        <v>3146</v>
      </c>
      <c r="G28" s="113">
        <f>(F28/F$33)</f>
        <v>1.6711464298235362E-2</v>
      </c>
    </row>
    <row r="29" spans="1:14" x14ac:dyDescent="0.25">
      <c r="A29" s="114" t="s">
        <v>13</v>
      </c>
      <c r="B29" s="115">
        <f>(B28/$F28)</f>
        <v>2.1614748887476162E-2</v>
      </c>
      <c r="C29" s="115">
        <f>(C28/$F28)</f>
        <v>7.3744437380801012E-2</v>
      </c>
      <c r="D29" s="115">
        <f>(D28/$F28)</f>
        <v>0.87444373808010167</v>
      </c>
      <c r="E29" s="115">
        <f>(E28/$F28)</f>
        <v>3.0197075651621105E-2</v>
      </c>
      <c r="F29" s="115">
        <f>(F28/$F28)</f>
        <v>1</v>
      </c>
      <c r="G29" s="115"/>
    </row>
    <row r="30" spans="1:14" x14ac:dyDescent="0.25">
      <c r="A30" s="110" t="s">
        <v>45</v>
      </c>
      <c r="B30" s="111">
        <v>695</v>
      </c>
      <c r="C30" s="111">
        <v>2220</v>
      </c>
      <c r="D30" s="112">
        <v>13934</v>
      </c>
      <c r="E30" s="111">
        <v>853</v>
      </c>
      <c r="F30" s="111">
        <f>SUM(B30:E30)</f>
        <v>17702</v>
      </c>
      <c r="G30" s="113">
        <f>(F30/F$33)</f>
        <v>9.4032530517279847E-2</v>
      </c>
    </row>
    <row r="31" spans="1:14" ht="15.75" thickBot="1" x14ac:dyDescent="0.3">
      <c r="A31" s="118" t="s">
        <v>13</v>
      </c>
      <c r="B31" s="119">
        <f>(B30/$F30)</f>
        <v>3.926110044062818E-2</v>
      </c>
      <c r="C31" s="119">
        <f>(C30/$F30)</f>
        <v>0.12540955824200656</v>
      </c>
      <c r="D31" s="119">
        <f>(D30/$F30)</f>
        <v>0.78714269574059426</v>
      </c>
      <c r="E31" s="119">
        <f>(E30/$F30)</f>
        <v>4.8186645576770985E-2</v>
      </c>
      <c r="F31" s="119">
        <f>(F30/$F30)</f>
        <v>1</v>
      </c>
      <c r="G31" s="119"/>
    </row>
    <row r="32" spans="1:14" ht="7.5" customHeight="1" thickTop="1" x14ac:dyDescent="0.25">
      <c r="A32" s="114"/>
      <c r="B32" s="120"/>
      <c r="C32" s="121"/>
      <c r="D32" s="121"/>
      <c r="E32" s="121"/>
      <c r="F32" s="121"/>
      <c r="G32" s="115"/>
    </row>
    <row r="33" spans="1:7" ht="15.75" thickBot="1" x14ac:dyDescent="0.3">
      <c r="A33" s="122" t="s">
        <v>0</v>
      </c>
      <c r="B33" s="55">
        <f t="shared" ref="B33:C33" si="2">SUM(B8,B10,B12,B14,B16,B18,B20,B22,B24,B26,B28,G26,B30)</f>
        <v>6934.0201536222339</v>
      </c>
      <c r="C33" s="55">
        <f t="shared" si="2"/>
        <v>20912</v>
      </c>
      <c r="D33" s="55">
        <f>SUM(D8,D10,D12,D14,D16,D18,D20,D22,D24,D26,D28,I26,D30)</f>
        <v>151332</v>
      </c>
      <c r="E33" s="55">
        <f>SUM(E8,E10,E12,E14,E16,E18,E20,E22,E24,E26,E28,J26,E30)</f>
        <v>9076</v>
      </c>
      <c r="F33" s="55">
        <f>SUM(F8,F10,F12,F14,F16,F18,F20,F22,F24,F26,F28,K26,F30)</f>
        <v>188254</v>
      </c>
      <c r="G33" s="123">
        <f>SUM(G8:G30)</f>
        <v>1</v>
      </c>
    </row>
    <row r="34" spans="1:7" ht="7.5" customHeight="1" x14ac:dyDescent="0.25">
      <c r="A34" s="124"/>
      <c r="B34" s="125"/>
      <c r="C34" s="126"/>
      <c r="D34" s="126"/>
      <c r="E34" s="125"/>
      <c r="F34" s="125"/>
      <c r="G34" s="125"/>
    </row>
    <row r="35" spans="1:7" ht="15.75" thickBot="1" x14ac:dyDescent="0.3">
      <c r="A35" s="122" t="s">
        <v>13</v>
      </c>
      <c r="B35" s="123">
        <f>+(B33/$F$33)</f>
        <v>3.6833321754768736E-2</v>
      </c>
      <c r="C35" s="123">
        <f t="shared" ref="C35:F35" si="3">+(C33/$F$33)</f>
        <v>0.11108396103137251</v>
      </c>
      <c r="D35" s="123">
        <f t="shared" si="3"/>
        <v>0.80387136528307501</v>
      </c>
      <c r="E35" s="123">
        <f t="shared" si="3"/>
        <v>4.8211458986263243E-2</v>
      </c>
      <c r="F35" s="123">
        <f t="shared" si="3"/>
        <v>1</v>
      </c>
      <c r="G35" s="127"/>
    </row>
  </sheetData>
  <mergeCells count="5">
    <mergeCell ref="B5:E5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31" t="s">
        <v>46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5" ht="18.75" x14ac:dyDescent="0.3">
      <c r="A2" s="131" t="s">
        <v>47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5" ht="18.75" x14ac:dyDescent="0.3">
      <c r="A3" s="131" t="s">
        <v>72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5" ht="18.75" x14ac:dyDescent="0.3">
      <c r="A4" s="131" t="s">
        <v>71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33" t="s">
        <v>14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32" t="s">
        <v>33</v>
      </c>
      <c r="G3" s="132"/>
      <c r="H3" s="132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32" t="s">
        <v>36</v>
      </c>
      <c r="G4" s="132"/>
      <c r="H4" s="132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5ED8D-3301-45C4-93AB-2664153EFA81}"/>
</file>

<file path=customXml/itemProps2.xml><?xml version="1.0" encoding="utf-8"?>
<ds:datastoreItem xmlns:ds="http://schemas.openxmlformats.org/officeDocument/2006/customXml" ds:itemID="{5D66A3C0-9C46-44E6-838E-7834E4B97E32}"/>
</file>

<file path=customXml/itemProps3.xml><?xml version="1.0" encoding="utf-8"?>
<ds:datastoreItem xmlns:ds="http://schemas.openxmlformats.org/officeDocument/2006/customXml" ds:itemID="{72BA27AF-EA93-461C-B416-47F02593E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FFY 2020-21 Projections</vt:lpstr>
      <vt:lpstr>Top Origins by Age</vt:lpstr>
      <vt:lpstr>Top Origins by County </vt:lpstr>
      <vt:lpstr>FFY 2018-19 Venezuelan Arrivals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Counties by Age (October 1, 2023 - September 30, 2024) Excel</dc:title>
  <dc:creator>Windows User</dc:creator>
  <cp:lastModifiedBy>VanDyke, Misty N</cp:lastModifiedBy>
  <cp:lastPrinted>2023-01-30T18:26:00Z</cp:lastPrinted>
  <dcterms:created xsi:type="dcterms:W3CDTF">2015-01-15T14:59:04Z</dcterms:created>
  <dcterms:modified xsi:type="dcterms:W3CDTF">2025-04-17T19:40:50Z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