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80CD29EF-CD3A-4F5D-A84F-7BD3AAFE30C6}" xr6:coauthVersionLast="47" xr6:coauthVersionMax="47" xr10:uidLastSave="{00000000-0000-0000-0000-000000000000}"/>
  <bookViews>
    <workbookView xWindow="22932" yWindow="-108" windowWidth="30936" windowHeight="16776" xr2:uid="{6CDCA2BD-854F-9648-8A85-3A33F6A756DD}"/>
  </bookViews>
  <sheets>
    <sheet name="CCA (Blank Template)" sheetId="15" r:id="rId1"/>
    <sheet name="CCA (Completed Example)" sheetId="11" r:id="rId2"/>
    <sheet name="Data Sheet" sheetId="7" state="hidden" r:id="rId3"/>
  </sheets>
  <definedNames>
    <definedName name="_xlnm.Print_Area" localSheetId="0">'CCA (Blank Template)'!$A$1:$I$96</definedName>
    <definedName name="_xlnm.Print_Area" localSheetId="1">'CCA (Completed Example)'!$A$1:$I$87</definedName>
    <definedName name="_xlnm.Print_Titles" localSheetId="0">'CCA (Blank Template)'!$1:$8</definedName>
    <definedName name="_xlnm.Print_Titles" localSheetId="1">'CCA (Completed Example)'!$1:$8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6" i="15" l="1"/>
  <c r="E75" i="11"/>
  <c r="D75" i="11"/>
  <c r="C75" i="11"/>
  <c r="M45" i="11"/>
  <c r="M44" i="11"/>
  <c r="M43" i="11"/>
  <c r="M42" i="11"/>
  <c r="M41" i="11"/>
  <c r="M40" i="11"/>
  <c r="L46" i="11"/>
  <c r="L42" i="11"/>
  <c r="L45" i="11"/>
  <c r="L44" i="11"/>
  <c r="L43" i="11"/>
  <c r="L41" i="11"/>
  <c r="L40" i="11"/>
  <c r="D76" i="15"/>
  <c r="L45" i="15"/>
  <c r="L44" i="15"/>
  <c r="L43" i="15"/>
  <c r="L42" i="15"/>
  <c r="L41" i="15"/>
  <c r="I75" i="11" l="1"/>
  <c r="F75" i="11"/>
  <c r="G75" i="11"/>
  <c r="H75" i="11"/>
  <c r="E76" i="15"/>
  <c r="F76" i="15" l="1"/>
  <c r="I37" i="15"/>
  <c r="I38" i="15"/>
  <c r="I39" i="15"/>
  <c r="I40" i="15"/>
  <c r="I41" i="15"/>
  <c r="I42" i="15"/>
  <c r="I43" i="15"/>
  <c r="I61" i="15"/>
  <c r="I60" i="15"/>
  <c r="I35" i="15"/>
  <c r="I30" i="15"/>
  <c r="I26" i="15"/>
  <c r="I36" i="11"/>
  <c r="I37" i="11"/>
  <c r="I38" i="11"/>
  <c r="I39" i="11"/>
  <c r="I40" i="11"/>
  <c r="I41" i="11"/>
  <c r="I42" i="11"/>
  <c r="I43" i="11"/>
  <c r="I44" i="11"/>
  <c r="I31" i="11"/>
  <c r="I32" i="11"/>
  <c r="I26" i="11"/>
  <c r="G76" i="15" l="1"/>
  <c r="H76" i="15" s="1"/>
  <c r="I54" i="11"/>
  <c r="I53" i="15"/>
  <c r="I76" i="15" l="1"/>
  <c r="I66" i="15"/>
  <c r="F65" i="15"/>
  <c r="F67" i="15" s="1"/>
  <c r="F69" i="15" s="1"/>
  <c r="C65" i="15"/>
  <c r="I63" i="15"/>
  <c r="I62" i="15"/>
  <c r="I59" i="15"/>
  <c r="I58" i="15"/>
  <c r="I57" i="15"/>
  <c r="I56" i="15"/>
  <c r="I55" i="15"/>
  <c r="I54" i="15"/>
  <c r="I52" i="15"/>
  <c r="I51" i="15"/>
  <c r="I50" i="15"/>
  <c r="I49" i="15"/>
  <c r="I47" i="15"/>
  <c r="I46" i="15"/>
  <c r="I36" i="15"/>
  <c r="I34" i="15"/>
  <c r="I32" i="15"/>
  <c r="I31" i="15"/>
  <c r="I29" i="15"/>
  <c r="I27" i="15"/>
  <c r="I25" i="15"/>
  <c r="I24" i="15"/>
  <c r="I23" i="15"/>
  <c r="D22" i="15"/>
  <c r="I22" i="15" s="1"/>
  <c r="D21" i="15"/>
  <c r="I21" i="15" s="1"/>
  <c r="D20" i="15"/>
  <c r="I20" i="15" s="1"/>
  <c r="D19" i="15"/>
  <c r="I19" i="15" s="1"/>
  <c r="H18" i="15"/>
  <c r="H65" i="15" s="1"/>
  <c r="H67" i="15" s="1"/>
  <c r="H69" i="15" s="1"/>
  <c r="D17" i="15"/>
  <c r="I17" i="15" s="1"/>
  <c r="G16" i="15"/>
  <c r="G65" i="15" s="1"/>
  <c r="G67" i="15" s="1"/>
  <c r="G69" i="15" s="1"/>
  <c r="E15" i="15"/>
  <c r="I15" i="15" s="1"/>
  <c r="D14" i="15"/>
  <c r="I14" i="15" s="1"/>
  <c r="I12" i="15"/>
  <c r="I11" i="15"/>
  <c r="L46" i="15" l="1"/>
  <c r="L47" i="15" s="1"/>
  <c r="M41" i="15" s="1"/>
  <c r="E65" i="15"/>
  <c r="E67" i="15" s="1"/>
  <c r="E69" i="15" s="1"/>
  <c r="I18" i="15"/>
  <c r="C67" i="15"/>
  <c r="C69" i="15" s="1"/>
  <c r="C73" i="15" s="1"/>
  <c r="D65" i="15"/>
  <c r="D67" i="15" s="1"/>
  <c r="D69" i="15" s="1"/>
  <c r="I16" i="15"/>
  <c r="M45" i="15" l="1"/>
  <c r="M42" i="15"/>
  <c r="M44" i="15"/>
  <c r="M43" i="15"/>
  <c r="D73" i="15"/>
  <c r="I65" i="15"/>
  <c r="I67" i="15" s="1"/>
  <c r="I69" i="15" s="1"/>
  <c r="M46" i="15" l="1"/>
  <c r="E73" i="15"/>
  <c r="D74" i="15"/>
  <c r="D77" i="15"/>
  <c r="F73" i="15" l="1"/>
  <c r="G73" i="15" s="1"/>
  <c r="E74" i="15"/>
  <c r="E77" i="15"/>
  <c r="H73" i="15" l="1"/>
  <c r="I73" i="15" s="1"/>
  <c r="F74" i="15"/>
  <c r="F77" i="15" l="1"/>
  <c r="G74" i="15"/>
  <c r="H74" i="15" l="1"/>
  <c r="G77" i="15"/>
  <c r="H77" i="15"/>
  <c r="I74" i="15" l="1"/>
  <c r="I77" i="15"/>
  <c r="I59" i="11" l="1"/>
  <c r="I65" i="11" l="1"/>
  <c r="F64" i="11"/>
  <c r="I62" i="11"/>
  <c r="I61" i="11"/>
  <c r="I60" i="11"/>
  <c r="I58" i="11"/>
  <c r="I57" i="11"/>
  <c r="I56" i="11"/>
  <c r="I55" i="11"/>
  <c r="I53" i="11"/>
  <c r="I52" i="11"/>
  <c r="I51" i="11"/>
  <c r="I50" i="11"/>
  <c r="I48" i="11"/>
  <c r="I47" i="11"/>
  <c r="I35" i="11"/>
  <c r="I33" i="11"/>
  <c r="I30" i="11"/>
  <c r="I29" i="11"/>
  <c r="I27" i="11"/>
  <c r="I25" i="11"/>
  <c r="I24" i="11"/>
  <c r="I23" i="11"/>
  <c r="D22" i="11"/>
  <c r="I22" i="11" s="1"/>
  <c r="D21" i="11"/>
  <c r="I21" i="11" s="1"/>
  <c r="D20" i="11"/>
  <c r="I20" i="11" s="1"/>
  <c r="D19" i="11"/>
  <c r="I19" i="11" s="1"/>
  <c r="H18" i="11"/>
  <c r="I18" i="11" s="1"/>
  <c r="D17" i="11"/>
  <c r="I17" i="11" s="1"/>
  <c r="G16" i="11"/>
  <c r="G64" i="11" s="1"/>
  <c r="G66" i="11" s="1"/>
  <c r="G68" i="11" s="1"/>
  <c r="E15" i="11"/>
  <c r="I15" i="11" s="1"/>
  <c r="D14" i="11"/>
  <c r="I14" i="11" s="1"/>
  <c r="I12" i="11"/>
  <c r="I11" i="11"/>
  <c r="F66" i="11" l="1"/>
  <c r="F68" i="11" s="1"/>
  <c r="I16" i="11"/>
  <c r="C64" i="11"/>
  <c r="C66" i="11" s="1"/>
  <c r="C68" i="11" s="1"/>
  <c r="D64" i="11"/>
  <c r="D66" i="11" s="1"/>
  <c r="D68" i="11" s="1"/>
  <c r="E64" i="11"/>
  <c r="E66" i="11" s="1"/>
  <c r="E68" i="11" s="1"/>
  <c r="H64" i="11"/>
  <c r="H66" i="11" s="1"/>
  <c r="H68" i="11" s="1"/>
  <c r="I64" i="11"/>
  <c r="I66" i="11" s="1"/>
  <c r="I68" i="11" s="1"/>
  <c r="C72" i="11" l="1"/>
  <c r="D72" i="11" s="1"/>
  <c r="E72" i="11" s="1"/>
  <c r="F72" i="11" s="1"/>
  <c r="G72" i="11" s="1"/>
  <c r="H72" i="11" s="1"/>
  <c r="E73" i="11" l="1"/>
  <c r="D76" i="11" l="1"/>
  <c r="D73" i="11"/>
  <c r="F73" i="11"/>
  <c r="E76" i="11" l="1"/>
  <c r="F76" i="11"/>
  <c r="G76" i="11"/>
  <c r="H73" i="11"/>
  <c r="H76" i="11" l="1"/>
  <c r="G73" i="11"/>
  <c r="I76" i="11"/>
  <c r="I72" i="11"/>
  <c r="I73" i="11" s="1"/>
</calcChain>
</file>

<file path=xl/sharedStrings.xml><?xml version="1.0" encoding="utf-8"?>
<sst xmlns="http://schemas.openxmlformats.org/spreadsheetml/2006/main" count="271" uniqueCount="128">
  <si>
    <t>IV-E Maintenance</t>
  </si>
  <si>
    <t>IV-E Administration</t>
  </si>
  <si>
    <t>Staff travel</t>
  </si>
  <si>
    <t>Total costs</t>
  </si>
  <si>
    <t>TOTAL</t>
  </si>
  <si>
    <t>% charged by fund source</t>
  </si>
  <si>
    <t>Net cost to CBC</t>
  </si>
  <si>
    <t xml:space="preserve">Personnel costs always include either employees or contracted staff, wages, overtime, taxes, benefits and all supervision </t>
  </si>
  <si>
    <t>Attachment III - Title IV-E Maintenance Budget Template</t>
  </si>
  <si>
    <t>BUDGETED WITH ANNUAL AMOUNTS</t>
  </si>
  <si>
    <r>
      <t>Funded by other sources</t>
    </r>
    <r>
      <rPr>
        <b/>
        <sz val="12"/>
        <color theme="1"/>
        <rFont val="Calibri"/>
        <family val="2"/>
        <scheme val="minor"/>
      </rPr>
      <t>^</t>
    </r>
  </si>
  <si>
    <r>
      <rPr>
        <b/>
        <sz val="11"/>
        <color theme="1"/>
        <rFont val="Calibri"/>
        <family val="2"/>
        <scheme val="minor"/>
      </rPr>
      <t>^</t>
    </r>
    <r>
      <rPr>
        <sz val="11"/>
        <color theme="1"/>
        <rFont val="Calibri"/>
        <family val="2"/>
        <scheme val="minor"/>
      </rPr>
      <t xml:space="preserve"> If the total annual budgeted amount includes expenses where other known fund sources (other than the Community Based Care Lead Agency) will be provided, then enter these other fund sources' amounts here.</t>
    </r>
  </si>
  <si>
    <r>
      <t>Expected occupancy</t>
    </r>
    <r>
      <rPr>
        <b/>
        <sz val="12"/>
        <color theme="1"/>
        <rFont val="Calibri"/>
        <family val="2"/>
        <scheme val="minor"/>
      </rPr>
      <t>^^</t>
    </r>
  </si>
  <si>
    <t>Rate amounts entered in FSFN by Reporting Category.</t>
  </si>
  <si>
    <t>Education
(Non-IV-E)</t>
  </si>
  <si>
    <t>Social Services
(Non-IV-E)</t>
  </si>
  <si>
    <t>Medical
(Non-IV-E)</t>
  </si>
  <si>
    <r>
      <rPr>
        <b/>
        <sz val="11"/>
        <color theme="1"/>
        <rFont val="Calibri"/>
        <family val="2"/>
        <scheme val="minor"/>
      </rPr>
      <t>^^</t>
    </r>
    <r>
      <rPr>
        <sz val="11"/>
        <color theme="1"/>
        <rFont val="Calibri"/>
        <family val="2"/>
        <scheme val="minor"/>
      </rPr>
      <t xml:space="preserve"> The percent (%) of filled days per month the Provider expects {Provider entered %}.</t>
    </r>
    <r>
      <rPr>
        <sz val="11"/>
        <color theme="1"/>
        <rFont val="Calibri"/>
        <family val="2"/>
        <scheme val="minor"/>
      </rPr>
      <t xml:space="preserve"> This percentage affects the spread by fund source.</t>
    </r>
  </si>
  <si>
    <t>Please create/use separate FSFN Service Types for each payment split by IV-E Maintenance, IV-Administration, and/or Other Client Service provided.</t>
  </si>
  <si>
    <t>FSFN Reporting Category Titles</t>
  </si>
  <si>
    <t>At-Risk Home</t>
  </si>
  <si>
    <t>Emergency Shelter</t>
  </si>
  <si>
    <t>Maternity</t>
  </si>
  <si>
    <t>Public Institution &gt; 25 beds</t>
  </si>
  <si>
    <t>Qualified Residential Treatment Program (QRTP)</t>
  </si>
  <si>
    <t>Residential Group Care</t>
  </si>
  <si>
    <t>Runaway/Emergency Shelter</t>
  </si>
  <si>
    <t>Safe House</t>
  </si>
  <si>
    <t>Therapeutic</t>
  </si>
  <si>
    <t>Traditional</t>
  </si>
  <si>
    <t>Unaccompanied Alien Child (UAC) Home</t>
  </si>
  <si>
    <t>Wilderness Camp</t>
  </si>
  <si>
    <t>Child Caring Agency</t>
  </si>
  <si>
    <t>Sub Type</t>
  </si>
  <si>
    <t>License Type</t>
  </si>
  <si>
    <t>Non-DCF License</t>
  </si>
  <si>
    <t>FSFN Provider ID:</t>
  </si>
  <si>
    <t>Child Caring Institution</t>
  </si>
  <si>
    <t xml:space="preserve">   Number of Staff:</t>
  </si>
  <si>
    <t>Salaries and Wages</t>
  </si>
  <si>
    <t>Benefits and Taxes</t>
  </si>
  <si>
    <r>
      <t>Contracted Services</t>
    </r>
    <r>
      <rPr>
        <b/>
        <i/>
        <sz val="12"/>
        <color theme="1"/>
        <rFont val="Calibri"/>
        <family val="2"/>
        <scheme val="minor"/>
      </rPr>
      <t xml:space="preserve"> {list below}</t>
    </r>
  </si>
  <si>
    <t>Food Expense</t>
  </si>
  <si>
    <t>Marketing Expense</t>
  </si>
  <si>
    <t>School Supplies</t>
  </si>
  <si>
    <t>List 'Other' items here</t>
  </si>
  <si>
    <t>Daily Supervision Staff</t>
  </si>
  <si>
    <t>Personnel &amp; Direct Costs</t>
  </si>
  <si>
    <t>Vehicle: Lease, Maintenace, Repairs, Insurance, Fuel, etc.</t>
  </si>
  <si>
    <t>Remaining Balance of Expense Line
(Non-IV-E)</t>
  </si>
  <si>
    <t>Facility Costs</t>
  </si>
  <si>
    <t>Operational Costs</t>
  </si>
  <si>
    <t>Mileage Reimbursement</t>
  </si>
  <si>
    <t>Membership &amp; Fees</t>
  </si>
  <si>
    <t>Email Address:</t>
  </si>
  <si>
    <t>Licensing Period</t>
  </si>
  <si>
    <t>Issue Date:</t>
  </si>
  <si>
    <t>Expiration Date:</t>
  </si>
  <si>
    <t>Behavior Management and/or Clinical Staff</t>
  </si>
  <si>
    <t>Direct Financial Assistance to Child {allowance}</t>
  </si>
  <si>
    <t>Clothing {excludes the annual clothing allowance}</t>
  </si>
  <si>
    <t>Non Daily Supervision Staff</t>
  </si>
  <si>
    <t>Communication expenses (including cell phones)</t>
  </si>
  <si>
    <t>Other staff-related (background screens, employment advertisement)</t>
  </si>
  <si>
    <t>Visitation</t>
  </si>
  <si>
    <t>Medical or Counseling appointments, case reviews, and court hearings</t>
  </si>
  <si>
    <t>List Contracted Service here</t>
  </si>
  <si>
    <t>Nutritionist Review</t>
  </si>
  <si>
    <t>For CBC information purposes only -</t>
  </si>
  <si>
    <r>
      <t xml:space="preserve">Calculated </t>
    </r>
    <r>
      <rPr>
        <u/>
        <sz val="12"/>
        <color theme="1"/>
        <rFont val="Calibri"/>
        <family val="2"/>
        <scheme val="minor"/>
      </rPr>
      <t>daily rate</t>
    </r>
    <r>
      <rPr>
        <sz val="12"/>
        <color theme="1"/>
        <rFont val="Calibri"/>
        <family val="2"/>
        <scheme val="minor"/>
      </rPr>
      <t xml:space="preserve"> to CBC </t>
    </r>
  </si>
  <si>
    <r>
      <t xml:space="preserve">Calculated </t>
    </r>
    <r>
      <rPr>
        <u/>
        <sz val="12"/>
        <color theme="1"/>
        <rFont val="Calibri"/>
        <family val="2"/>
        <scheme val="minor"/>
      </rPr>
      <t>daily rate</t>
    </r>
    <r>
      <rPr>
        <sz val="12"/>
        <color theme="1"/>
        <rFont val="Calibri"/>
        <family val="2"/>
        <scheme val="minor"/>
      </rPr>
      <t xml:space="preserve"> to CBC</t>
    </r>
  </si>
  <si>
    <t>Group Home</t>
  </si>
  <si>
    <t>Services for Sexually Exploited Children</t>
  </si>
  <si>
    <t>Facility management (maintenance, repair)</t>
  </si>
  <si>
    <t>Equipment</t>
  </si>
  <si>
    <t>Office supplies</t>
  </si>
  <si>
    <t>Equipment (washer, dryer, stove, etc..)</t>
  </si>
  <si>
    <t>Comments:</t>
  </si>
  <si>
    <t>OR</t>
  </si>
  <si>
    <t>Medical</t>
  </si>
  <si>
    <t>Approved Federal Indirect Cost Rate (ICR)*:</t>
  </si>
  <si>
    <t>Yes or No</t>
  </si>
  <si>
    <t>If Yes, what is the approved ICR?</t>
  </si>
  <si>
    <t>*If 'Yes' has been answered for the ICR, please include a copy of the federal approval of the ICR.</t>
  </si>
  <si>
    <t>Percentages applied to shared overhead expenditures</t>
  </si>
  <si>
    <t>General &amp; Administrative Costs</t>
  </si>
  <si>
    <t xml:space="preserve">Note: The Behavorial Health Specialist is a </t>
  </si>
  <si>
    <t xml:space="preserve">        no overhead expenditures shared.</t>
  </si>
  <si>
    <t xml:space="preserve">        Contracted Service; therefore, there are</t>
  </si>
  <si>
    <t>Yes</t>
  </si>
  <si>
    <t>No</t>
  </si>
  <si>
    <t>SS</t>
  </si>
  <si>
    <t>Responsible Staff Name:</t>
  </si>
  <si>
    <t>Validation Contact Information</t>
  </si>
  <si>
    <t>Date of Validation:</t>
  </si>
  <si>
    <t>Please complete 1 template per license issued</t>
  </si>
  <si>
    <t>Contact Email Address:</t>
  </si>
  <si>
    <t>Contact Person Name:</t>
  </si>
  <si>
    <t>FSFN Facility Name:</t>
  </si>
  <si>
    <t># of Licensed Beds:</t>
  </si>
  <si>
    <t>First and Last Name</t>
  </si>
  <si>
    <t>At-Risk Home CCA</t>
  </si>
  <si>
    <t>name@CCA.com</t>
  </si>
  <si>
    <t>Occupancy -  Rent</t>
  </si>
  <si>
    <t>Occupancy - Depreciation</t>
  </si>
  <si>
    <t>Insurance</t>
  </si>
  <si>
    <t>Utilities</t>
  </si>
  <si>
    <t>Medical Supplies (excludes basic first aid items)</t>
  </si>
  <si>
    <t>Tutoring (Certified Professional)</t>
  </si>
  <si>
    <t>Child specific supplies including personal incidentals</t>
  </si>
  <si>
    <t>Behavior Management Specialist</t>
  </si>
  <si>
    <t>Training</t>
  </si>
  <si>
    <t>Staff Salaries/Benefits</t>
  </si>
  <si>
    <t>Education</t>
  </si>
  <si>
    <t>Budget Period:</t>
  </si>
  <si>
    <t>Lead Agency Name:</t>
  </si>
  <si>
    <t>name@CBCLeadAgency.com</t>
  </si>
  <si>
    <t>January 2023 - December 2024</t>
  </si>
  <si>
    <t>CBC Lead Agency Name</t>
  </si>
  <si>
    <t>IV-E Main</t>
  </si>
  <si>
    <t>IV-E Admin</t>
  </si>
  <si>
    <r>
      <t xml:space="preserve">Group Home </t>
    </r>
    <r>
      <rPr>
        <u/>
        <sz val="12"/>
        <color theme="1"/>
        <rFont val="Calibri"/>
        <family val="2"/>
        <scheme val="minor"/>
      </rPr>
      <t>or</t>
    </r>
    <r>
      <rPr>
        <sz val="12"/>
        <color theme="1"/>
        <rFont val="Calibri"/>
        <family val="2"/>
        <scheme val="minor"/>
      </rPr>
      <t xml:space="preserve">
Specfied Setting CCA
</t>
    </r>
    <r>
      <rPr>
        <i/>
        <sz val="10"/>
        <color theme="1"/>
        <rFont val="Calibri"/>
        <family val="2"/>
        <scheme val="minor"/>
      </rPr>
      <t>(based on Lic. Sub Type)</t>
    </r>
  </si>
  <si>
    <r>
      <t xml:space="preserve">Safe House
</t>
    </r>
    <r>
      <rPr>
        <i/>
        <sz val="10"/>
        <color theme="1"/>
        <rFont val="Calibri"/>
        <family val="2"/>
        <scheme val="minor"/>
      </rPr>
      <t>(based on Lic. Sub Type)</t>
    </r>
  </si>
  <si>
    <t>RB</t>
  </si>
  <si>
    <r>
      <t xml:space="preserve">Other Client Services / Out-of-Home Group Home
</t>
    </r>
    <r>
      <rPr>
        <i/>
        <sz val="12"/>
        <color theme="1"/>
        <rFont val="Calibri"/>
        <family val="2"/>
        <scheme val="minor"/>
      </rPr>
      <t>(If applicable, could be 'Children's Mental Hlth Svcs-Case Plan' Reporting Category)</t>
    </r>
  </si>
  <si>
    <t>Child Placing Agency - Group Home</t>
  </si>
  <si>
    <t>Other Client Services / Out-of-Home Group Home</t>
  </si>
  <si>
    <t>Template Updated 7/1/2024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</si>
</sst>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4" formatCode="_(&quot;$&quot;* #,##0.00_);_(&quot;$&quot;* \(#,##0.00\);_(&quot;$&quot;* &quot;-&quot;??_);_(@_)"/>
    <numFmt numFmtId="164" formatCode="_(&quot;$&quot;* #,##0_);_(&quot;$&quot;* \(#,##0\);_(&quot;$&quot;* &quot;-&quot;??_);_(@_)"/>
    <numFmt numFmtId="165" formatCode="0.0%"/>
    <numFmt numFmtId="166" formatCode="[&lt;=9999999]###\-####;\(###\)\ ###\-####"/>
    <numFmt numFmtId="167" formatCode="m/d/yyyy;@"/>
    <numFmt numFmtId="168" formatCode="#,##0.0"/>
  </numFmts>
  <fonts count="25"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i/>
      <sz val="12"/>
      <color theme="1"/>
      <name val="Calibri"/>
      <family val="2"/>
      <scheme val="minor"/>
    </font>
    <font>
      <b/>
      <sz val="11"/>
      <color theme="1"/>
      <name val="Calibri"/>
      <family val="2"/>
      <scheme val="minor"/>
    </font>
    <font>
      <b/>
      <i/>
      <sz val="9.5"/>
      <color theme="1"/>
      <name val="Calibri"/>
      <family val="2"/>
      <scheme val="minor"/>
    </font>
    <font>
      <sz val="9.5"/>
      <color theme="1"/>
      <name val="Calibri"/>
      <family val="2"/>
      <scheme val="minor"/>
    </font>
    <font>
      <sz val="10"/>
      <color theme="1"/>
      <name val="Calibri"/>
      <family val="2"/>
      <scheme val="minor"/>
    </font>
    <font>
      <b/>
      <i/>
      <sz val="12"/>
      <color theme="1"/>
      <name val="Calibri"/>
      <family val="2"/>
      <scheme val="minor"/>
    </font>
    <font>
      <b/>
      <i/>
      <sz val="10"/>
      <color theme="1"/>
      <name val="Calibri"/>
      <family val="2"/>
      <scheme val="minor"/>
    </font>
    <font>
      <b/>
      <sz val="13"/>
      <color theme="1"/>
      <name val="Calibri"/>
      <family val="2"/>
      <scheme val="minor"/>
    </font>
    <font>
      <sz val="12"/>
      <color theme="0"/>
      <name val="Calibri"/>
      <family val="2"/>
      <scheme val="minor"/>
    </font>
    <font>
      <u/>
      <sz val="12"/>
      <color theme="10"/>
      <name val="Calibri"/>
      <family val="2"/>
      <scheme val="minor"/>
    </font>
    <font>
      <u/>
      <sz val="12"/>
      <color theme="1"/>
      <name val="Calibri"/>
      <family val="2"/>
      <scheme val="minor"/>
    </font>
    <font>
      <b/>
      <sz val="16"/>
      <color theme="1"/>
      <name val="Calibri"/>
      <family val="2"/>
      <scheme val="minor"/>
    </font>
    <font>
      <sz val="9"/>
      <color theme="1"/>
      <name val="Calibri"/>
      <family val="2"/>
      <scheme val="minor"/>
    </font>
    <font>
      <b/>
      <sz val="14"/>
      <color theme="1"/>
      <name val="Calibri"/>
      <family val="2"/>
      <scheme val="minor"/>
    </font>
    <font>
      <sz val="14"/>
      <color theme="1"/>
      <name val="Calibri"/>
      <family val="2"/>
      <scheme val="minor"/>
    </font>
    <font>
      <b/>
      <i/>
      <sz val="14"/>
      <color theme="1"/>
      <name val="Calibri"/>
      <family val="2"/>
      <scheme val="minor"/>
    </font>
    <font>
      <i/>
      <sz val="10"/>
      <color theme="1"/>
      <name val="Calibri"/>
      <family val="2"/>
      <scheme val="minor"/>
    </font>
    <font>
      <i/>
      <sz val="11"/>
      <color theme="1"/>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AEAEAE"/>
        <bgColor indexed="64"/>
      </patternFill>
    </fill>
    <fill>
      <patternFill patternType="solid">
        <fgColor rgb="FFE4E4E4"/>
        <bgColor indexed="64"/>
      </patternFill>
    </fill>
    <fill>
      <patternFill patternType="solid">
        <fgColor rgb="FFFFF6DD"/>
        <bgColor indexed="64"/>
      </patternFill>
    </fill>
    <fill>
      <patternFill patternType="lightGray">
        <fgColor theme="0"/>
        <bgColor rgb="FFE0E0E0"/>
      </patternFill>
    </fill>
    <fill>
      <patternFill patternType="solid">
        <fgColor theme="0" tint="-0.249977111117893"/>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style="thick">
        <color auto="1"/>
      </top>
      <bottom/>
      <diagonal/>
    </border>
    <border>
      <left/>
      <right/>
      <top style="thick">
        <color auto="1"/>
      </top>
      <bottom style="medium">
        <color indexed="64"/>
      </bottom>
      <diagonal/>
    </border>
    <border>
      <left style="medium">
        <color auto="1"/>
      </left>
      <right/>
      <top style="thick">
        <color auto="1"/>
      </top>
      <bottom style="medium">
        <color indexed="64"/>
      </bottom>
      <diagonal/>
    </border>
    <border>
      <left/>
      <right style="medium">
        <color auto="1"/>
      </right>
      <top style="thick">
        <color auto="1"/>
      </top>
      <bottom style="medium">
        <color indexed="64"/>
      </bottom>
      <diagonal/>
    </border>
    <border>
      <left/>
      <right style="medium">
        <color indexed="64"/>
      </right>
      <top style="thick">
        <color auto="1"/>
      </top>
      <bottom/>
      <diagonal/>
    </border>
    <border>
      <left/>
      <right style="medium">
        <color indexed="64"/>
      </right>
      <top/>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auto="1"/>
      </left>
      <right/>
      <top style="thin">
        <color auto="1"/>
      </top>
      <bottom style="medium">
        <color auto="1"/>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top/>
      <bottom style="thick">
        <color auto="1"/>
      </bottom>
      <diagonal/>
    </border>
    <border>
      <left style="medium">
        <color indexed="64"/>
      </left>
      <right/>
      <top style="thin">
        <color indexed="64"/>
      </top>
      <bottom style="thin">
        <color indexed="64"/>
      </bottom>
      <diagonal/>
    </border>
    <border>
      <left/>
      <right style="medium">
        <color auto="1"/>
      </right>
      <top style="medium">
        <color auto="1"/>
      </top>
      <bottom style="thin">
        <color auto="1"/>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bottom style="thin">
        <color indexed="64"/>
      </bottom>
      <diagonal/>
    </border>
    <border>
      <left/>
      <right style="medium">
        <color indexed="64"/>
      </right>
      <top style="thin">
        <color indexed="64"/>
      </top>
      <bottom/>
      <diagonal/>
    </border>
  </borders>
  <cellStyleXfs count="4">
    <xf numFmtId="0" fontId="0" fillId="0" borderId="0"/>
    <xf numFmtId="44" fontId="5" fillId="0" borderId="0" applyFont="0" applyFill="0" applyBorder="0" applyAlignment="0" applyProtection="0"/>
    <xf numFmtId="9" fontId="5" fillId="0" borderId="0" applyFont="0" applyFill="0" applyBorder="0" applyAlignment="0" applyProtection="0"/>
    <xf numFmtId="0" fontId="16" fillId="0" borderId="0" applyNumberFormat="0" applyFill="0" applyBorder="0" applyAlignment="0" applyProtection="0"/>
  </cellStyleXfs>
  <cellXfs count="304">
    <xf numFmtId="0" fontId="0" fillId="0" borderId="0" xfId="0"/>
    <xf numFmtId="0" fontId="0" fillId="0" borderId="0" xfId="0" applyProtection="1">
      <protection locked="0"/>
    </xf>
    <xf numFmtId="0" fontId="6" fillId="3" borderId="0" xfId="0" applyFont="1" applyFill="1" applyProtection="1">
      <protection locked="0"/>
    </xf>
    <xf numFmtId="0" fontId="6" fillId="0" borderId="0" xfId="0" applyFont="1"/>
    <xf numFmtId="0" fontId="0" fillId="0" borderId="0" xfId="0" applyAlignment="1">
      <alignment horizontal="right"/>
    </xf>
    <xf numFmtId="165" fontId="0" fillId="0" borderId="1" xfId="2" applyNumberFormat="1" applyFont="1" applyBorder="1" applyProtection="1"/>
    <xf numFmtId="44" fontId="0" fillId="4" borderId="1" xfId="0" applyNumberFormat="1" applyFill="1" applyBorder="1" applyAlignment="1">
      <alignment horizontal="right"/>
    </xf>
    <xf numFmtId="0" fontId="6" fillId="0" borderId="0" xfId="0" applyFont="1" applyAlignment="1">
      <alignment horizontal="right"/>
    </xf>
    <xf numFmtId="0" fontId="4" fillId="0" borderId="0" xfId="0" applyFont="1"/>
    <xf numFmtId="0" fontId="3" fillId="0" borderId="0" xfId="0" applyFont="1"/>
    <xf numFmtId="0" fontId="9" fillId="4" borderId="0" xfId="0" applyFont="1" applyFill="1"/>
    <xf numFmtId="0" fontId="10" fillId="4" borderId="0" xfId="0" applyFont="1" applyFill="1"/>
    <xf numFmtId="0" fontId="0" fillId="2" borderId="0" xfId="0" applyFill="1"/>
    <xf numFmtId="0" fontId="0" fillId="5" borderId="3" xfId="0" applyFill="1" applyBorder="1" applyAlignment="1">
      <alignment horizontal="center" vertical="center" wrapText="1"/>
    </xf>
    <xf numFmtId="0" fontId="0" fillId="2" borderId="10" xfId="0" applyFill="1" applyBorder="1"/>
    <xf numFmtId="0" fontId="6" fillId="2" borderId="10" xfId="0" applyFont="1" applyFill="1" applyBorder="1" applyAlignment="1">
      <alignment horizontal="left"/>
    </xf>
    <xf numFmtId="44" fontId="0" fillId="2" borderId="14" xfId="0" applyNumberFormat="1" applyFill="1" applyBorder="1" applyAlignment="1">
      <alignment horizontal="right"/>
    </xf>
    <xf numFmtId="0" fontId="0" fillId="0" borderId="17" xfId="0" applyBorder="1" applyAlignment="1">
      <alignment wrapText="1"/>
    </xf>
    <xf numFmtId="0" fontId="0" fillId="0" borderId="17" xfId="0" applyBorder="1"/>
    <xf numFmtId="164" fontId="0" fillId="6" borderId="22" xfId="0" applyNumberFormat="1" applyFill="1" applyBorder="1" applyAlignment="1">
      <alignment wrapText="1"/>
    </xf>
    <xf numFmtId="164" fontId="0" fillId="6" borderId="23" xfId="0" applyNumberFormat="1" applyFill="1" applyBorder="1" applyAlignment="1">
      <alignment wrapText="1"/>
    </xf>
    <xf numFmtId="0" fontId="0" fillId="7" borderId="1" xfId="0" applyFill="1" applyBorder="1"/>
    <xf numFmtId="0" fontId="0" fillId="7" borderId="2" xfId="0" applyFill="1" applyBorder="1"/>
    <xf numFmtId="0" fontId="0" fillId="0" borderId="0" xfId="0" applyAlignment="1">
      <alignment horizontal="left"/>
    </xf>
    <xf numFmtId="164" fontId="0" fillId="2" borderId="3" xfId="0" applyNumberFormat="1" applyFill="1" applyBorder="1" applyAlignment="1">
      <alignment wrapText="1"/>
    </xf>
    <xf numFmtId="164" fontId="0" fillId="2" borderId="22" xfId="0" applyNumberFormat="1" applyFill="1" applyBorder="1" applyAlignment="1">
      <alignment wrapText="1"/>
    </xf>
    <xf numFmtId="164" fontId="0" fillId="2" borderId="23" xfId="0" applyNumberFormat="1" applyFill="1" applyBorder="1" applyAlignment="1">
      <alignment wrapText="1"/>
    </xf>
    <xf numFmtId="9" fontId="0" fillId="3" borderId="18" xfId="2" applyFont="1" applyFill="1" applyBorder="1" applyProtection="1">
      <protection locked="0"/>
    </xf>
    <xf numFmtId="44" fontId="0" fillId="2" borderId="3" xfId="0" applyNumberFormat="1" applyFill="1" applyBorder="1" applyAlignment="1">
      <alignment horizontal="right"/>
    </xf>
    <xf numFmtId="44" fontId="0" fillId="2" borderId="22" xfId="0" applyNumberFormat="1" applyFill="1" applyBorder="1" applyAlignment="1">
      <alignment horizontal="right"/>
    </xf>
    <xf numFmtId="44" fontId="0" fillId="2" borderId="23" xfId="0" applyNumberFormat="1" applyFill="1" applyBorder="1" applyAlignment="1">
      <alignment horizontal="right"/>
    </xf>
    <xf numFmtId="0" fontId="6" fillId="3" borderId="0" xfId="0" applyFont="1" applyFill="1" applyAlignment="1" applyProtection="1">
      <alignment horizontal="left" indent="1"/>
      <protection locked="0"/>
    </xf>
    <xf numFmtId="0" fontId="0" fillId="3" borderId="17" xfId="0" applyFill="1" applyBorder="1" applyAlignment="1" applyProtection="1">
      <alignment wrapText="1"/>
      <protection locked="0"/>
    </xf>
    <xf numFmtId="0" fontId="0" fillId="0" borderId="17" xfId="0" applyBorder="1" applyAlignment="1">
      <alignment horizontal="left" wrapText="1"/>
    </xf>
    <xf numFmtId="0" fontId="0" fillId="3" borderId="36" xfId="0" applyFill="1" applyBorder="1" applyAlignment="1" applyProtection="1">
      <alignment wrapText="1"/>
      <protection locked="0"/>
    </xf>
    <xf numFmtId="0" fontId="0" fillId="7" borderId="21" xfId="0" applyFill="1" applyBorder="1"/>
    <xf numFmtId="0" fontId="0" fillId="0" borderId="27" xfId="0" applyBorder="1" applyAlignment="1">
      <alignment wrapText="1"/>
    </xf>
    <xf numFmtId="0" fontId="0" fillId="0" borderId="17" xfId="0" applyBorder="1" applyAlignment="1">
      <alignment horizontal="left" wrapText="1" indent="2"/>
    </xf>
    <xf numFmtId="164" fontId="0" fillId="9" borderId="2" xfId="1" applyNumberFormat="1" applyFont="1" applyFill="1" applyBorder="1" applyProtection="1">
      <protection locked="0"/>
    </xf>
    <xf numFmtId="164" fontId="0" fillId="9" borderId="1" xfId="1" applyNumberFormat="1" applyFont="1" applyFill="1" applyBorder="1" applyProtection="1">
      <protection locked="0"/>
    </xf>
    <xf numFmtId="164" fontId="0" fillId="9" borderId="38" xfId="1" applyNumberFormat="1" applyFont="1" applyFill="1" applyBorder="1" applyProtection="1">
      <protection locked="0"/>
    </xf>
    <xf numFmtId="164" fontId="0" fillId="9" borderId="39" xfId="1" applyNumberFormat="1" applyFont="1" applyFill="1" applyBorder="1" applyProtection="1">
      <protection locked="0"/>
    </xf>
    <xf numFmtId="164" fontId="0" fillId="0" borderId="1" xfId="1" applyNumberFormat="1" applyFont="1" applyFill="1" applyBorder="1" applyProtection="1"/>
    <xf numFmtId="164" fontId="0" fillId="0" borderId="2" xfId="1" applyNumberFormat="1" applyFont="1" applyFill="1" applyBorder="1" applyProtection="1"/>
    <xf numFmtId="164" fontId="0" fillId="2" borderId="1" xfId="1" applyNumberFormat="1" applyFont="1" applyFill="1" applyBorder="1" applyProtection="1"/>
    <xf numFmtId="164" fontId="0" fillId="2" borderId="2" xfId="1" applyNumberFormat="1" applyFont="1" applyFill="1" applyBorder="1" applyProtection="1"/>
    <xf numFmtId="164" fontId="0" fillId="2" borderId="39" xfId="1" applyNumberFormat="1" applyFont="1" applyFill="1" applyBorder="1" applyProtection="1"/>
    <xf numFmtId="0" fontId="0" fillId="8" borderId="5" xfId="0" applyFill="1" applyBorder="1"/>
    <xf numFmtId="164" fontId="0" fillId="2" borderId="8" xfId="1" applyNumberFormat="1" applyFont="1" applyFill="1" applyBorder="1" applyProtection="1"/>
    <xf numFmtId="164" fontId="0" fillId="2" borderId="23" xfId="1" applyNumberFormat="1" applyFont="1" applyFill="1" applyBorder="1" applyProtection="1"/>
    <xf numFmtId="164" fontId="0" fillId="9" borderId="21" xfId="1" applyNumberFormat="1" applyFont="1" applyFill="1" applyBorder="1" applyProtection="1">
      <protection locked="0"/>
    </xf>
    <xf numFmtId="164" fontId="0" fillId="3" borderId="19" xfId="0" applyNumberFormat="1" applyFill="1" applyBorder="1" applyAlignment="1" applyProtection="1">
      <alignment wrapText="1"/>
      <protection locked="0"/>
    </xf>
    <xf numFmtId="164" fontId="0" fillId="3" borderId="37" xfId="0" applyNumberFormat="1" applyFill="1" applyBorder="1" applyAlignment="1" applyProtection="1">
      <alignment wrapText="1"/>
      <protection locked="0"/>
    </xf>
    <xf numFmtId="0" fontId="0" fillId="3" borderId="17" xfId="0" applyFill="1" applyBorder="1" applyAlignment="1" applyProtection="1">
      <alignment horizontal="left" wrapText="1" indent="2"/>
      <protection locked="0"/>
    </xf>
    <xf numFmtId="0" fontId="6" fillId="8" borderId="30" xfId="0" applyFont="1" applyFill="1" applyBorder="1" applyAlignment="1">
      <alignment horizontal="center"/>
    </xf>
    <xf numFmtId="0" fontId="6" fillId="8" borderId="40" xfId="0" applyFont="1" applyFill="1" applyBorder="1" applyAlignment="1">
      <alignment horizontal="center"/>
    </xf>
    <xf numFmtId="0" fontId="6" fillId="8" borderId="41" xfId="0" applyFont="1" applyFill="1" applyBorder="1" applyAlignment="1">
      <alignment horizontal="center"/>
    </xf>
    <xf numFmtId="0" fontId="6" fillId="8" borderId="41" xfId="0" applyFont="1" applyFill="1" applyBorder="1" applyAlignment="1">
      <alignment horizontal="center" wrapText="1"/>
    </xf>
    <xf numFmtId="0" fontId="6" fillId="8" borderId="42" xfId="0" applyFont="1" applyFill="1" applyBorder="1" applyAlignment="1">
      <alignment horizontal="center" wrapText="1"/>
    </xf>
    <xf numFmtId="0" fontId="6" fillId="8" borderId="43" xfId="0" applyFont="1" applyFill="1" applyBorder="1" applyAlignment="1">
      <alignment horizontal="center" wrapText="1"/>
    </xf>
    <xf numFmtId="0" fontId="0" fillId="8" borderId="22" xfId="0" applyFill="1" applyBorder="1"/>
    <xf numFmtId="0" fontId="0" fillId="0" borderId="36" xfId="0" applyBorder="1" applyAlignment="1">
      <alignment wrapText="1"/>
    </xf>
    <xf numFmtId="164" fontId="0" fillId="3" borderId="3" xfId="0" applyNumberFormat="1" applyFill="1" applyBorder="1" applyAlignment="1" applyProtection="1">
      <alignment wrapText="1"/>
      <protection locked="0"/>
    </xf>
    <xf numFmtId="164" fontId="0" fillId="0" borderId="23" xfId="1" applyNumberFormat="1" applyFont="1" applyFill="1" applyBorder="1" applyProtection="1"/>
    <xf numFmtId="164" fontId="0" fillId="3" borderId="18" xfId="0" applyNumberFormat="1" applyFill="1" applyBorder="1" applyAlignment="1" applyProtection="1">
      <alignment wrapText="1"/>
      <protection locked="0"/>
    </xf>
    <xf numFmtId="0" fontId="0" fillId="7" borderId="9" xfId="0" applyFill="1" applyBorder="1"/>
    <xf numFmtId="0" fontId="0" fillId="7" borderId="7" xfId="0" applyFill="1" applyBorder="1"/>
    <xf numFmtId="164" fontId="0" fillId="9" borderId="22" xfId="1" applyNumberFormat="1" applyFont="1" applyFill="1" applyBorder="1" applyProtection="1">
      <protection locked="0"/>
    </xf>
    <xf numFmtId="164" fontId="0" fillId="9" borderId="23" xfId="1" applyNumberFormat="1" applyFont="1" applyFill="1" applyBorder="1" applyProtection="1">
      <protection locked="0"/>
    </xf>
    <xf numFmtId="0" fontId="6" fillId="10" borderId="27" xfId="0" applyFont="1" applyFill="1" applyBorder="1" applyAlignment="1">
      <alignment wrapText="1"/>
    </xf>
    <xf numFmtId="0" fontId="6" fillId="10" borderId="28" xfId="0" applyFont="1" applyFill="1" applyBorder="1" applyAlignment="1">
      <alignment wrapText="1"/>
    </xf>
    <xf numFmtId="0" fontId="6" fillId="10" borderId="33" xfId="0" applyFont="1" applyFill="1" applyBorder="1" applyAlignment="1">
      <alignment wrapText="1"/>
    </xf>
    <xf numFmtId="0" fontId="6" fillId="10" borderId="2" xfId="0" applyFont="1" applyFill="1" applyBorder="1" applyAlignment="1">
      <alignment wrapText="1"/>
    </xf>
    <xf numFmtId="0" fontId="6" fillId="10" borderId="29" xfId="0" applyFont="1" applyFill="1" applyBorder="1" applyAlignment="1">
      <alignment wrapText="1"/>
    </xf>
    <xf numFmtId="0" fontId="6" fillId="10" borderId="49" xfId="0" applyFont="1" applyFill="1" applyBorder="1" applyAlignment="1">
      <alignment wrapText="1"/>
    </xf>
    <xf numFmtId="0" fontId="6" fillId="10" borderId="48" xfId="0" applyFont="1" applyFill="1" applyBorder="1" applyAlignment="1">
      <alignment wrapText="1"/>
    </xf>
    <xf numFmtId="0" fontId="6" fillId="10" borderId="45" xfId="0" applyFont="1" applyFill="1" applyBorder="1" applyAlignment="1">
      <alignment wrapText="1"/>
    </xf>
    <xf numFmtId="0" fontId="0" fillId="8" borderId="4" xfId="0" applyFill="1" applyBorder="1"/>
    <xf numFmtId="168" fontId="6" fillId="3" borderId="0" xfId="0" applyNumberFormat="1" applyFont="1" applyFill="1" applyAlignment="1" applyProtection="1">
      <alignment horizontal="center"/>
      <protection locked="0"/>
    </xf>
    <xf numFmtId="0" fontId="6" fillId="3" borderId="0" xfId="0" applyFont="1" applyFill="1" applyAlignment="1" applyProtection="1">
      <alignment horizontal="center"/>
      <protection locked="0"/>
    </xf>
    <xf numFmtId="44" fontId="0" fillId="2" borderId="1" xfId="1" applyFont="1" applyFill="1" applyBorder="1" applyProtection="1"/>
    <xf numFmtId="0" fontId="13" fillId="0" borderId="0" xfId="0" applyFont="1" applyAlignment="1">
      <alignment vertical="center" wrapText="1"/>
    </xf>
    <xf numFmtId="0" fontId="11" fillId="0" borderId="0" xfId="0" applyFont="1" applyAlignment="1" applyProtection="1">
      <alignment horizontal="left" wrapText="1" indent="1"/>
      <protection locked="0"/>
    </xf>
    <xf numFmtId="10" fontId="6" fillId="3" borderId="0" xfId="0" applyNumberFormat="1" applyFont="1" applyFill="1" applyAlignment="1" applyProtection="1">
      <alignment horizontal="center"/>
      <protection locked="0"/>
    </xf>
    <xf numFmtId="167" fontId="0" fillId="3" borderId="0" xfId="0" applyNumberFormat="1" applyFill="1" applyAlignment="1" applyProtection="1">
      <alignment horizontal="center"/>
      <protection locked="0"/>
    </xf>
    <xf numFmtId="0" fontId="6" fillId="8" borderId="24" xfId="0" applyFont="1" applyFill="1" applyBorder="1" applyAlignment="1">
      <alignment horizontal="right"/>
    </xf>
    <xf numFmtId="0" fontId="6" fillId="0" borderId="0" xfId="0" applyFont="1" applyAlignment="1">
      <alignment horizontal="right" indent="1"/>
    </xf>
    <xf numFmtId="0" fontId="6" fillId="8" borderId="25" xfId="0" applyFont="1" applyFill="1" applyBorder="1" applyAlignment="1">
      <alignment horizontal="right"/>
    </xf>
    <xf numFmtId="0" fontId="6" fillId="8" borderId="20" xfId="0" applyFont="1" applyFill="1" applyBorder="1" applyAlignment="1">
      <alignment horizontal="right"/>
    </xf>
    <xf numFmtId="164" fontId="0" fillId="9" borderId="2" xfId="1" applyNumberFormat="1" applyFont="1" applyFill="1" applyBorder="1" applyProtection="1"/>
    <xf numFmtId="164" fontId="0" fillId="9" borderId="38" xfId="1" applyNumberFormat="1" applyFont="1" applyFill="1" applyBorder="1" applyProtection="1"/>
    <xf numFmtId="0" fontId="0" fillId="0" borderId="17" xfId="0" quotePrefix="1" applyBorder="1" applyAlignment="1">
      <alignment horizontal="left" wrapText="1" indent="2"/>
    </xf>
    <xf numFmtId="164" fontId="0" fillId="9" borderId="1" xfId="1" applyNumberFormat="1" applyFont="1" applyFill="1" applyBorder="1" applyProtection="1"/>
    <xf numFmtId="164" fontId="0" fillId="9" borderId="39" xfId="1" applyNumberFormat="1" applyFont="1" applyFill="1" applyBorder="1" applyProtection="1"/>
    <xf numFmtId="0" fontId="6" fillId="8" borderId="5" xfId="0" applyFont="1" applyFill="1" applyBorder="1" applyAlignment="1">
      <alignment horizontal="left" indent="2"/>
    </xf>
    <xf numFmtId="0" fontId="0" fillId="8" borderId="5" xfId="0" applyFill="1" applyBorder="1" applyAlignment="1">
      <alignment wrapText="1"/>
    </xf>
    <xf numFmtId="164" fontId="0" fillId="9" borderId="21" xfId="1" applyNumberFormat="1" applyFont="1" applyFill="1" applyBorder="1" applyProtection="1"/>
    <xf numFmtId="0" fontId="0" fillId="8" borderId="6" xfId="0" applyFill="1" applyBorder="1"/>
    <xf numFmtId="0" fontId="6" fillId="8" borderId="5" xfId="0" applyFont="1" applyFill="1" applyBorder="1" applyAlignment="1">
      <alignment horizontal="right"/>
    </xf>
    <xf numFmtId="164" fontId="0" fillId="9" borderId="22" xfId="1" applyNumberFormat="1" applyFont="1" applyFill="1" applyBorder="1" applyProtection="1"/>
    <xf numFmtId="164" fontId="0" fillId="9" borderId="23" xfId="1" applyNumberFormat="1" applyFont="1" applyFill="1" applyBorder="1" applyProtection="1"/>
    <xf numFmtId="0" fontId="0" fillId="0" borderId="18" xfId="0" applyBorder="1"/>
    <xf numFmtId="9" fontId="0" fillId="3" borderId="18" xfId="2" applyFont="1" applyFill="1" applyBorder="1" applyProtection="1"/>
    <xf numFmtId="44" fontId="0" fillId="0" borderId="0" xfId="0" applyNumberFormat="1" applyAlignment="1">
      <alignment horizontal="right"/>
    </xf>
    <xf numFmtId="40" fontId="0" fillId="0" borderId="0" xfId="0" applyNumberFormat="1"/>
    <xf numFmtId="164" fontId="0" fillId="6" borderId="23" xfId="1" applyNumberFormat="1" applyFont="1" applyFill="1" applyBorder="1" applyProtection="1"/>
    <xf numFmtId="0" fontId="6" fillId="3" borderId="0" xfId="0" applyFont="1" applyFill="1" applyAlignment="1" applyProtection="1">
      <alignment horizontal="left"/>
      <protection locked="0"/>
    </xf>
    <xf numFmtId="0" fontId="16" fillId="3" borderId="0" xfId="3" applyFill="1" applyAlignment="1" applyProtection="1">
      <alignment horizontal="left" indent="1"/>
    </xf>
    <xf numFmtId="0" fontId="22" fillId="0" borderId="0" xfId="0" applyFont="1" applyAlignment="1">
      <alignment horizontal="right"/>
    </xf>
    <xf numFmtId="0" fontId="0" fillId="0" borderId="0" xfId="0" applyProtection="1"/>
    <xf numFmtId="9" fontId="0" fillId="0" borderId="52" xfId="0" applyNumberFormat="1" applyBorder="1" applyProtection="1"/>
    <xf numFmtId="164" fontId="0" fillId="3" borderId="46" xfId="0" applyNumberFormat="1" applyFill="1" applyBorder="1" applyAlignment="1" applyProtection="1">
      <alignment wrapText="1"/>
      <protection locked="0"/>
    </xf>
    <xf numFmtId="164" fontId="0" fillId="3" borderId="56" xfId="0" applyNumberFormat="1" applyFill="1" applyBorder="1" applyAlignment="1" applyProtection="1">
      <alignment wrapText="1"/>
      <protection locked="0"/>
    </xf>
    <xf numFmtId="164" fontId="0" fillId="3" borderId="34" xfId="0" applyNumberFormat="1" applyFill="1" applyBorder="1" applyAlignment="1" applyProtection="1">
      <alignment wrapText="1"/>
      <protection locked="0"/>
    </xf>
    <xf numFmtId="164" fontId="0" fillId="3" borderId="57" xfId="0" applyNumberFormat="1" applyFill="1" applyBorder="1" applyAlignment="1" applyProtection="1">
      <alignment wrapText="1"/>
      <protection locked="0"/>
    </xf>
    <xf numFmtId="164" fontId="0" fillId="3" borderId="35" xfId="0" applyNumberFormat="1" applyFill="1" applyBorder="1" applyAlignment="1" applyProtection="1">
      <alignment wrapText="1"/>
      <protection locked="0"/>
    </xf>
    <xf numFmtId="0" fontId="6" fillId="10" borderId="26" xfId="0" applyFont="1" applyFill="1" applyBorder="1" applyAlignment="1">
      <alignment wrapText="1"/>
    </xf>
    <xf numFmtId="44" fontId="0" fillId="4" borderId="2" xfId="0" applyNumberFormat="1" applyFill="1" applyBorder="1" applyAlignment="1">
      <alignment horizontal="right"/>
    </xf>
    <xf numFmtId="44" fontId="0" fillId="2" borderId="3" xfId="1" applyFont="1" applyFill="1" applyBorder="1" applyProtection="1"/>
    <xf numFmtId="0" fontId="0" fillId="0" borderId="0" xfId="0" applyAlignment="1" applyProtection="1">
      <alignment horizontal="center"/>
    </xf>
    <xf numFmtId="0" fontId="0" fillId="5" borderId="4" xfId="0" applyFill="1" applyBorder="1" applyAlignment="1">
      <alignment horizontal="center" vertical="center" wrapText="1"/>
    </xf>
    <xf numFmtId="0" fontId="6" fillId="0" borderId="0" xfId="0" applyFont="1" applyAlignment="1" applyProtection="1">
      <alignment horizontal="center"/>
    </xf>
    <xf numFmtId="0" fontId="0" fillId="0" borderId="0" xfId="0" applyAlignment="1" applyProtection="1">
      <alignment wrapText="1"/>
    </xf>
    <xf numFmtId="42" fontId="0" fillId="0" borderId="0" xfId="1" applyNumberFormat="1" applyFont="1" applyProtection="1"/>
    <xf numFmtId="42" fontId="0" fillId="0" borderId="54" xfId="1" applyNumberFormat="1" applyFont="1" applyBorder="1" applyProtection="1"/>
    <xf numFmtId="0" fontId="20" fillId="0" borderId="0" xfId="0" applyFont="1" applyProtection="1"/>
    <xf numFmtId="0" fontId="21" fillId="0" borderId="0" xfId="0" applyFont="1" applyProtection="1"/>
    <xf numFmtId="0" fontId="6" fillId="8" borderId="24" xfId="0" applyFont="1" applyFill="1" applyBorder="1" applyAlignment="1" applyProtection="1">
      <alignment horizontal="right"/>
    </xf>
    <xf numFmtId="0" fontId="22" fillId="0" borderId="0" xfId="0" applyFont="1" applyAlignment="1" applyProtection="1">
      <alignment horizontal="right"/>
    </xf>
    <xf numFmtId="0" fontId="6" fillId="3" borderId="0" xfId="0" applyFont="1" applyFill="1" applyProtection="1"/>
    <xf numFmtId="0" fontId="6" fillId="0" borderId="0" xfId="0" applyFont="1" applyAlignment="1" applyProtection="1">
      <alignment horizontal="right"/>
    </xf>
    <xf numFmtId="0" fontId="0" fillId="0" borderId="0" xfId="0" applyAlignment="1" applyProtection="1">
      <alignment horizontal="right"/>
    </xf>
    <xf numFmtId="0" fontId="6" fillId="3" borderId="0" xfId="0" applyFont="1" applyFill="1" applyAlignment="1" applyProtection="1">
      <alignment horizontal="left"/>
    </xf>
    <xf numFmtId="0" fontId="6" fillId="0" borderId="0" xfId="0" applyFont="1" applyAlignment="1" applyProtection="1">
      <alignment horizontal="right" indent="1"/>
    </xf>
    <xf numFmtId="167" fontId="0" fillId="3" borderId="0" xfId="0" applyNumberFormat="1" applyFill="1" applyAlignment="1" applyProtection="1">
      <alignment horizontal="center"/>
    </xf>
    <xf numFmtId="0" fontId="6" fillId="8" borderId="25" xfId="0" applyFont="1" applyFill="1" applyBorder="1" applyAlignment="1" applyProtection="1">
      <alignment horizontal="right"/>
    </xf>
    <xf numFmtId="0" fontId="6" fillId="3" borderId="0" xfId="0" applyFont="1" applyFill="1" applyAlignment="1" applyProtection="1">
      <alignment horizontal="left" indent="1"/>
    </xf>
    <xf numFmtId="0" fontId="6" fillId="8" borderId="20" xfId="0" applyFont="1" applyFill="1" applyBorder="1" applyAlignment="1" applyProtection="1">
      <alignment horizontal="right"/>
    </xf>
    <xf numFmtId="0" fontId="6" fillId="8" borderId="30" xfId="0" applyFont="1" applyFill="1" applyBorder="1" applyAlignment="1" applyProtection="1">
      <alignment horizontal="center"/>
    </xf>
    <xf numFmtId="0" fontId="6" fillId="8" borderId="40" xfId="0" applyFont="1" applyFill="1" applyBorder="1" applyAlignment="1" applyProtection="1">
      <alignment horizontal="center"/>
    </xf>
    <xf numFmtId="0" fontId="6" fillId="8" borderId="41" xfId="0" applyFont="1" applyFill="1" applyBorder="1" applyAlignment="1" applyProtection="1">
      <alignment horizontal="center"/>
    </xf>
    <xf numFmtId="0" fontId="6" fillId="8" borderId="41" xfId="0" applyFont="1" applyFill="1" applyBorder="1" applyAlignment="1" applyProtection="1">
      <alignment horizontal="center" wrapText="1"/>
    </xf>
    <xf numFmtId="0" fontId="6" fillId="8" borderId="42" xfId="0" applyFont="1" applyFill="1" applyBorder="1" applyAlignment="1" applyProtection="1">
      <alignment horizontal="center" wrapText="1"/>
    </xf>
    <xf numFmtId="0" fontId="6" fillId="8" borderId="43" xfId="0" applyFont="1" applyFill="1" applyBorder="1" applyAlignment="1" applyProtection="1">
      <alignment horizontal="center" wrapText="1"/>
    </xf>
    <xf numFmtId="0" fontId="0" fillId="8" borderId="4" xfId="0" applyFill="1" applyBorder="1" applyProtection="1"/>
    <xf numFmtId="0" fontId="0" fillId="8" borderId="5" xfId="0" applyFill="1" applyBorder="1" applyProtection="1"/>
    <xf numFmtId="0" fontId="0" fillId="8" borderId="22" xfId="0" applyFill="1" applyBorder="1" applyProtection="1"/>
    <xf numFmtId="44" fontId="0" fillId="0" borderId="0" xfId="0" applyNumberFormat="1" applyProtection="1"/>
    <xf numFmtId="0" fontId="0" fillId="0" borderId="0" xfId="0" applyAlignment="1" applyProtection="1">
      <alignment horizontal="left"/>
    </xf>
    <xf numFmtId="0" fontId="6" fillId="10" borderId="49" xfId="0" applyFont="1" applyFill="1" applyBorder="1" applyAlignment="1" applyProtection="1">
      <alignment wrapText="1"/>
    </xf>
    <xf numFmtId="0" fontId="6" fillId="10" borderId="28" xfId="0" applyFont="1" applyFill="1" applyBorder="1" applyAlignment="1" applyProtection="1">
      <alignment wrapText="1"/>
    </xf>
    <xf numFmtId="0" fontId="6" fillId="10" borderId="29" xfId="0" applyFont="1" applyFill="1" applyBorder="1" applyAlignment="1" applyProtection="1">
      <alignment wrapText="1"/>
    </xf>
    <xf numFmtId="168" fontId="6" fillId="3" borderId="0" xfId="0" applyNumberFormat="1" applyFont="1" applyFill="1" applyAlignment="1" applyProtection="1">
      <alignment horizontal="center"/>
    </xf>
    <xf numFmtId="0" fontId="0" fillId="0" borderId="17" xfId="0" applyBorder="1" applyAlignment="1" applyProtection="1">
      <alignment horizontal="left" wrapText="1" indent="2"/>
    </xf>
    <xf numFmtId="164" fontId="0" fillId="3" borderId="19" xfId="0" applyNumberFormat="1" applyFill="1" applyBorder="1" applyAlignment="1" applyProtection="1">
      <alignment wrapText="1"/>
    </xf>
    <xf numFmtId="164" fontId="0" fillId="3" borderId="37" xfId="0" applyNumberFormat="1" applyFill="1" applyBorder="1" applyAlignment="1" applyProtection="1">
      <alignment wrapText="1"/>
    </xf>
    <xf numFmtId="0" fontId="6" fillId="10" borderId="48" xfId="0" applyFont="1" applyFill="1" applyBorder="1" applyAlignment="1" applyProtection="1">
      <alignment wrapText="1"/>
    </xf>
    <xf numFmtId="0" fontId="6" fillId="10" borderId="45" xfId="0" applyFont="1" applyFill="1" applyBorder="1" applyAlignment="1" applyProtection="1">
      <alignment wrapText="1"/>
    </xf>
    <xf numFmtId="0" fontId="6" fillId="10" borderId="33" xfId="0" applyFont="1" applyFill="1" applyBorder="1" applyAlignment="1" applyProtection="1">
      <alignment wrapText="1"/>
    </xf>
    <xf numFmtId="0" fontId="6" fillId="10" borderId="2" xfId="0" applyFont="1" applyFill="1" applyBorder="1" applyAlignment="1" applyProtection="1">
      <alignment wrapText="1"/>
    </xf>
    <xf numFmtId="0" fontId="0" fillId="0" borderId="17" xfId="0" quotePrefix="1" applyBorder="1" applyAlignment="1" applyProtection="1">
      <alignment horizontal="left" wrapText="1" indent="2"/>
    </xf>
    <xf numFmtId="0" fontId="0" fillId="7" borderId="1" xfId="0" applyFill="1" applyBorder="1" applyProtection="1"/>
    <xf numFmtId="0" fontId="0" fillId="7" borderId="2" xfId="0" applyFill="1" applyBorder="1" applyProtection="1"/>
    <xf numFmtId="0" fontId="0" fillId="0" borderId="17" xfId="0" applyBorder="1" applyAlignment="1" applyProtection="1">
      <alignment wrapText="1"/>
    </xf>
    <xf numFmtId="0" fontId="0" fillId="0" borderId="17" xfId="0" applyBorder="1" applyAlignment="1" applyProtection="1">
      <alignment horizontal="left" wrapText="1"/>
    </xf>
    <xf numFmtId="0" fontId="0" fillId="0" borderId="17" xfId="0" applyBorder="1" applyProtection="1"/>
    <xf numFmtId="0" fontId="0" fillId="3" borderId="17" xfId="0" applyFill="1" applyBorder="1" applyAlignment="1" applyProtection="1">
      <alignment wrapText="1"/>
    </xf>
    <xf numFmtId="0" fontId="0" fillId="3" borderId="36" xfId="0" applyFill="1" applyBorder="1" applyAlignment="1" applyProtection="1">
      <alignment wrapText="1"/>
    </xf>
    <xf numFmtId="0" fontId="0" fillId="3" borderId="17" xfId="0" applyFill="1" applyBorder="1" applyAlignment="1" applyProtection="1">
      <alignment horizontal="left" wrapText="1" indent="2"/>
    </xf>
    <xf numFmtId="0" fontId="6" fillId="8" borderId="5" xfId="0" applyFont="1" applyFill="1" applyBorder="1" applyAlignment="1" applyProtection="1">
      <alignment horizontal="left" indent="2"/>
    </xf>
    <xf numFmtId="0" fontId="0" fillId="8" borderId="5" xfId="0" applyFill="1" applyBorder="1" applyAlignment="1" applyProtection="1">
      <alignment wrapText="1"/>
    </xf>
    <xf numFmtId="0" fontId="0" fillId="8" borderId="4" xfId="0" applyFill="1" applyBorder="1" applyAlignment="1" applyProtection="1">
      <alignment wrapText="1"/>
    </xf>
    <xf numFmtId="0" fontId="0" fillId="0" borderId="27" xfId="0" applyBorder="1" applyAlignment="1" applyProtection="1">
      <alignment wrapText="1"/>
    </xf>
    <xf numFmtId="164" fontId="0" fillId="3" borderId="16" xfId="0" applyNumberFormat="1" applyFill="1" applyBorder="1" applyAlignment="1" applyProtection="1">
      <alignment wrapText="1"/>
    </xf>
    <xf numFmtId="0" fontId="0" fillId="8" borderId="6" xfId="0" applyFill="1" applyBorder="1" applyProtection="1"/>
    <xf numFmtId="0" fontId="6" fillId="10" borderId="47" xfId="0" applyFont="1" applyFill="1" applyBorder="1" applyAlignment="1" applyProtection="1">
      <alignment wrapText="1"/>
    </xf>
    <xf numFmtId="0" fontId="6" fillId="10" borderId="50" xfId="0" applyFont="1" applyFill="1" applyBorder="1" applyAlignment="1" applyProtection="1">
      <alignment wrapText="1"/>
    </xf>
    <xf numFmtId="0" fontId="6" fillId="3" borderId="0" xfId="0" applyFont="1" applyFill="1" applyAlignment="1" applyProtection="1">
      <alignment horizontal="center"/>
    </xf>
    <xf numFmtId="0" fontId="11" fillId="0" borderId="0" xfId="0" applyFont="1" applyProtection="1"/>
    <xf numFmtId="0" fontId="19" fillId="0" borderId="0" xfId="0" applyFont="1" applyProtection="1"/>
    <xf numFmtId="0" fontId="6" fillId="10" borderId="27" xfId="0" applyFont="1" applyFill="1" applyBorder="1" applyAlignment="1" applyProtection="1">
      <alignment wrapText="1"/>
    </xf>
    <xf numFmtId="0" fontId="6" fillId="10" borderId="17" xfId="0" applyFont="1" applyFill="1" applyBorder="1" applyAlignment="1" applyProtection="1">
      <alignment wrapText="1"/>
    </xf>
    <xf numFmtId="0" fontId="0" fillId="7" borderId="21" xfId="0" applyFill="1" applyBorder="1" applyProtection="1"/>
    <xf numFmtId="0" fontId="0" fillId="0" borderId="36" xfId="0" applyBorder="1" applyAlignment="1" applyProtection="1">
      <alignment wrapText="1"/>
    </xf>
    <xf numFmtId="0" fontId="6" fillId="8" borderId="5" xfId="0" applyFont="1" applyFill="1" applyBorder="1" applyAlignment="1" applyProtection="1">
      <alignment horizontal="right"/>
    </xf>
    <xf numFmtId="164" fontId="0" fillId="3" borderId="3" xfId="0" applyNumberFormat="1" applyFill="1" applyBorder="1" applyAlignment="1" applyProtection="1">
      <alignment wrapText="1"/>
    </xf>
    <xf numFmtId="0" fontId="0" fillId="0" borderId="18" xfId="0" applyBorder="1" applyProtection="1"/>
    <xf numFmtId="164" fontId="0" fillId="2" borderId="3" xfId="0" applyNumberFormat="1" applyFill="1" applyBorder="1" applyAlignment="1" applyProtection="1">
      <alignment wrapText="1"/>
    </xf>
    <xf numFmtId="164" fontId="0" fillId="6" borderId="22" xfId="0" applyNumberFormat="1" applyFill="1" applyBorder="1" applyAlignment="1" applyProtection="1">
      <alignment wrapText="1"/>
    </xf>
    <xf numFmtId="164" fontId="0" fillId="6" borderId="23" xfId="0" applyNumberFormat="1" applyFill="1" applyBorder="1" applyAlignment="1" applyProtection="1">
      <alignment wrapText="1"/>
    </xf>
    <xf numFmtId="0" fontId="11" fillId="0" borderId="0" xfId="0" applyFont="1" applyAlignment="1" applyProtection="1">
      <alignment horizontal="left" wrapText="1" indent="1"/>
    </xf>
    <xf numFmtId="164" fontId="0" fillId="3" borderId="18" xfId="0" applyNumberFormat="1" applyFill="1" applyBorder="1" applyAlignment="1" applyProtection="1">
      <alignment wrapText="1"/>
    </xf>
    <xf numFmtId="164" fontId="0" fillId="2" borderId="22" xfId="0" applyNumberFormat="1" applyFill="1" applyBorder="1" applyAlignment="1" applyProtection="1">
      <alignment wrapText="1"/>
    </xf>
    <xf numFmtId="164" fontId="0" fillId="2" borderId="23" xfId="0" applyNumberFormat="1" applyFill="1" applyBorder="1" applyAlignment="1" applyProtection="1">
      <alignment wrapText="1"/>
    </xf>
    <xf numFmtId="0" fontId="0" fillId="7" borderId="9" xfId="0" applyFill="1" applyBorder="1" applyProtection="1"/>
    <xf numFmtId="0" fontId="0" fillId="7" borderId="7" xfId="0" applyFill="1" applyBorder="1" applyProtection="1"/>
    <xf numFmtId="10" fontId="6" fillId="3" borderId="0" xfId="0" applyNumberFormat="1" applyFont="1" applyFill="1" applyAlignment="1" applyProtection="1">
      <alignment horizontal="center"/>
    </xf>
    <xf numFmtId="44" fontId="0" fillId="2" borderId="3" xfId="0" applyNumberFormat="1" applyFill="1" applyBorder="1" applyAlignment="1" applyProtection="1">
      <alignment horizontal="right"/>
    </xf>
    <xf numFmtId="44" fontId="0" fillId="2" borderId="22" xfId="0" applyNumberFormat="1" applyFill="1" applyBorder="1" applyAlignment="1" applyProtection="1">
      <alignment horizontal="right"/>
    </xf>
    <xf numFmtId="44" fontId="0" fillId="2" borderId="23" xfId="0" applyNumberFormat="1" applyFill="1" applyBorder="1" applyAlignment="1" applyProtection="1">
      <alignment horizontal="right"/>
    </xf>
    <xf numFmtId="44" fontId="0" fillId="0" borderId="0" xfId="0" applyNumberFormat="1" applyAlignment="1" applyProtection="1">
      <alignment horizontal="right"/>
    </xf>
    <xf numFmtId="0" fontId="0" fillId="2" borderId="10" xfId="0" applyFill="1" applyBorder="1" applyProtection="1"/>
    <xf numFmtId="0" fontId="6" fillId="2" borderId="10" xfId="0" applyFont="1" applyFill="1" applyBorder="1" applyAlignment="1" applyProtection="1">
      <alignment horizontal="left"/>
    </xf>
    <xf numFmtId="44" fontId="0" fillId="2" borderId="14" xfId="0" applyNumberFormat="1" applyFill="1" applyBorder="1" applyAlignment="1" applyProtection="1">
      <alignment horizontal="right"/>
    </xf>
    <xf numFmtId="0" fontId="0" fillId="2" borderId="0" xfId="0" applyFill="1" applyProtection="1"/>
    <xf numFmtId="0" fontId="0" fillId="5" borderId="3" xfId="0" applyFill="1" applyBorder="1" applyAlignment="1" applyProtection="1">
      <alignment horizontal="center" vertical="center" wrapText="1"/>
    </xf>
    <xf numFmtId="44" fontId="0" fillId="4" borderId="1" xfId="0" applyNumberFormat="1" applyFill="1" applyBorder="1" applyAlignment="1" applyProtection="1">
      <alignment horizontal="right"/>
    </xf>
    <xf numFmtId="0" fontId="13" fillId="0" borderId="0" xfId="0" applyFont="1" applyAlignment="1" applyProtection="1">
      <alignment vertical="center" wrapText="1"/>
    </xf>
    <xf numFmtId="0" fontId="0" fillId="5" borderId="4" xfId="0" applyFill="1" applyBorder="1" applyAlignment="1" applyProtection="1">
      <alignment horizontal="center" vertical="center" wrapText="1"/>
    </xf>
    <xf numFmtId="0" fontId="9" fillId="4" borderId="0" xfId="0" applyFont="1" applyFill="1" applyProtection="1"/>
    <xf numFmtId="0" fontId="10" fillId="4" borderId="0" xfId="0" applyFont="1" applyFill="1" applyProtection="1"/>
    <xf numFmtId="40" fontId="0" fillId="0" borderId="0" xfId="0" applyNumberFormat="1" applyProtection="1"/>
    <xf numFmtId="0" fontId="4" fillId="0" borderId="0" xfId="0" applyFont="1" applyProtection="1"/>
    <xf numFmtId="0" fontId="3" fillId="0" borderId="0" xfId="0" applyFont="1" applyProtection="1"/>
    <xf numFmtId="0" fontId="6" fillId="0" borderId="0" xfId="0" applyFont="1" applyProtection="1"/>
    <xf numFmtId="2" fontId="0" fillId="0" borderId="55" xfId="0" applyNumberFormat="1" applyBorder="1" applyProtection="1"/>
    <xf numFmtId="0" fontId="7" fillId="0" borderId="0" xfId="0" applyFont="1" applyAlignment="1">
      <alignment horizontal="center"/>
    </xf>
    <xf numFmtId="0" fontId="24" fillId="0" borderId="0" xfId="0" applyFont="1" applyAlignment="1">
      <alignment horizontal="left"/>
    </xf>
    <xf numFmtId="0" fontId="0" fillId="0" borderId="0" xfId="0" applyBorder="1" applyAlignment="1" applyProtection="1">
      <alignment wrapText="1"/>
    </xf>
    <xf numFmtId="0" fontId="22" fillId="0" borderId="0" xfId="0" applyFont="1" applyAlignment="1">
      <alignment horizontal="center"/>
    </xf>
    <xf numFmtId="0" fontId="20" fillId="0" borderId="0" xfId="0" applyFont="1" applyAlignment="1">
      <alignment horizontal="left"/>
    </xf>
    <xf numFmtId="0" fontId="0" fillId="0" borderId="53" xfId="0" applyBorder="1" applyAlignment="1" applyProtection="1">
      <alignment horizontal="center"/>
    </xf>
    <xf numFmtId="0" fontId="0" fillId="0" borderId="0" xfId="0" applyAlignment="1" applyProtection="1">
      <alignment horizontal="center"/>
    </xf>
    <xf numFmtId="0" fontId="0" fillId="0" borderId="0" xfId="0" applyAlignment="1">
      <alignment horizontal="center"/>
    </xf>
    <xf numFmtId="0" fontId="14" fillId="2" borderId="26" xfId="0" applyFont="1" applyFill="1" applyBorder="1" applyAlignment="1">
      <alignment horizontal="center"/>
    </xf>
    <xf numFmtId="0" fontId="14" fillId="2" borderId="28" xfId="0" applyFont="1" applyFill="1" applyBorder="1" applyAlignment="1">
      <alignment horizontal="center"/>
    </xf>
    <xf numFmtId="0" fontId="14" fillId="2" borderId="46" xfId="0" applyFont="1" applyFill="1" applyBorder="1" applyAlignment="1">
      <alignment horizontal="center"/>
    </xf>
    <xf numFmtId="0" fontId="0" fillId="3" borderId="0" xfId="0" applyFill="1" applyAlignment="1" applyProtection="1">
      <alignment horizontal="left" indent="1"/>
      <protection locked="0"/>
    </xf>
    <xf numFmtId="0" fontId="0" fillId="0" borderId="17" xfId="0" applyBorder="1" applyAlignment="1" applyProtection="1">
      <alignment horizontal="left" indent="1"/>
      <protection locked="0"/>
    </xf>
    <xf numFmtId="0" fontId="0" fillId="0" borderId="34" xfId="0" applyBorder="1" applyAlignment="1" applyProtection="1">
      <alignment horizontal="left" indent="1"/>
      <protection locked="0"/>
    </xf>
    <xf numFmtId="166" fontId="16" fillId="0" borderId="17" xfId="3" applyNumberFormat="1" applyBorder="1" applyAlignment="1" applyProtection="1">
      <alignment horizontal="left" indent="1"/>
      <protection locked="0"/>
    </xf>
    <xf numFmtId="166" fontId="0" fillId="0" borderId="34" xfId="0" applyNumberFormat="1" applyBorder="1" applyAlignment="1" applyProtection="1">
      <alignment horizontal="left" indent="1"/>
      <protection locked="0"/>
    </xf>
    <xf numFmtId="0" fontId="0" fillId="0" borderId="15" xfId="0" applyBorder="1" applyAlignment="1">
      <alignment horizontal="center"/>
    </xf>
    <xf numFmtId="0" fontId="0" fillId="0" borderId="52" xfId="0" applyBorder="1" applyAlignment="1" applyProtection="1">
      <alignment horizontal="center" wrapText="1"/>
    </xf>
    <xf numFmtId="0" fontId="0" fillId="0" borderId="0" xfId="0" applyBorder="1" applyAlignment="1" applyProtection="1">
      <alignment horizontal="center" wrapText="1"/>
    </xf>
    <xf numFmtId="0" fontId="0" fillId="0" borderId="27" xfId="0" applyBorder="1" applyAlignment="1" applyProtection="1">
      <alignment horizontal="center" wrapText="1"/>
    </xf>
    <xf numFmtId="0" fontId="0" fillId="0" borderId="53" xfId="0" applyBorder="1" applyAlignment="1" applyProtection="1">
      <alignment horizontal="center" wrapText="1"/>
    </xf>
    <xf numFmtId="0" fontId="18" fillId="0" borderId="0" xfId="0" applyFont="1" applyBorder="1" applyAlignment="1">
      <alignment horizontal="center" vertical="center" wrapText="1"/>
    </xf>
    <xf numFmtId="0" fontId="0" fillId="5" borderId="4" xfId="0" applyFill="1" applyBorder="1" applyAlignment="1">
      <alignment horizontal="center" vertical="center"/>
    </xf>
    <xf numFmtId="0" fontId="0" fillId="5" borderId="5" xfId="0" applyFill="1" applyBorder="1" applyAlignment="1">
      <alignment horizontal="center" vertical="center"/>
    </xf>
    <xf numFmtId="0" fontId="0" fillId="5" borderId="6" xfId="0" applyFill="1" applyBorder="1" applyAlignment="1">
      <alignment horizontal="center" vertical="center"/>
    </xf>
    <xf numFmtId="0" fontId="2" fillId="3" borderId="36" xfId="0" applyFont="1" applyFill="1" applyBorder="1" applyAlignment="1" applyProtection="1">
      <alignment horizontal="left" vertical="top" wrapText="1"/>
      <protection locked="0"/>
    </xf>
    <xf numFmtId="0" fontId="2" fillId="3" borderId="51" xfId="0" applyFont="1" applyFill="1" applyBorder="1" applyAlignment="1" applyProtection="1">
      <alignment horizontal="left" vertical="top" wrapText="1"/>
      <protection locked="0"/>
    </xf>
    <xf numFmtId="0" fontId="2" fillId="3" borderId="38" xfId="0" applyFont="1" applyFill="1" applyBorder="1" applyAlignment="1" applyProtection="1">
      <alignment horizontal="left" vertical="top" wrapText="1"/>
      <protection locked="0"/>
    </xf>
    <xf numFmtId="0" fontId="2" fillId="3" borderId="52" xfId="0" applyFont="1" applyFill="1" applyBorder="1" applyAlignment="1" applyProtection="1">
      <alignment horizontal="left" vertical="top" wrapText="1"/>
      <protection locked="0"/>
    </xf>
    <xf numFmtId="0" fontId="2" fillId="3" borderId="0" xfId="0" applyFont="1" applyFill="1" applyBorder="1" applyAlignment="1" applyProtection="1">
      <alignment horizontal="left" vertical="top" wrapText="1"/>
      <protection locked="0"/>
    </xf>
    <xf numFmtId="0" fontId="2" fillId="3" borderId="9" xfId="0" applyFont="1" applyFill="1" applyBorder="1" applyAlignment="1" applyProtection="1">
      <alignment horizontal="left" vertical="top" wrapText="1"/>
      <protection locked="0"/>
    </xf>
    <xf numFmtId="0" fontId="2" fillId="3" borderId="0" xfId="0" applyFont="1" applyFill="1" applyAlignment="1" applyProtection="1">
      <alignment horizontal="left" vertical="top" wrapText="1"/>
      <protection locked="0"/>
    </xf>
    <xf numFmtId="0" fontId="2" fillId="3" borderId="27" xfId="0" applyFont="1" applyFill="1" applyBorder="1" applyAlignment="1" applyProtection="1">
      <alignment horizontal="left" vertical="top" wrapText="1"/>
      <protection locked="0"/>
    </xf>
    <xf numFmtId="0" fontId="2" fillId="3" borderId="53" xfId="0" applyFont="1" applyFill="1" applyBorder="1" applyAlignment="1" applyProtection="1">
      <alignment horizontal="left" vertical="top" wrapText="1"/>
      <protection locked="0"/>
    </xf>
    <xf numFmtId="0" fontId="2" fillId="3" borderId="21" xfId="0" applyFont="1" applyFill="1" applyBorder="1" applyAlignment="1" applyProtection="1">
      <alignment horizontal="left" vertical="top" wrapText="1"/>
      <protection locked="0"/>
    </xf>
    <xf numFmtId="0" fontId="0" fillId="0" borderId="31" xfId="0" applyBorder="1" applyAlignment="1" applyProtection="1">
      <alignment horizontal="left" indent="1"/>
      <protection locked="0"/>
    </xf>
    <xf numFmtId="0" fontId="0" fillId="0" borderId="35" xfId="0" applyBorder="1" applyAlignment="1" applyProtection="1">
      <alignment horizontal="left" indent="1"/>
      <protection locked="0"/>
    </xf>
    <xf numFmtId="167" fontId="0" fillId="0" borderId="32" xfId="0" applyNumberFormat="1" applyBorder="1" applyAlignment="1" applyProtection="1">
      <alignment horizontal="center"/>
      <protection locked="0"/>
    </xf>
    <xf numFmtId="167" fontId="0" fillId="0" borderId="6" xfId="0" applyNumberFormat="1" applyBorder="1" applyAlignment="1" applyProtection="1">
      <alignment horizontal="center"/>
      <protection locked="0"/>
    </xf>
    <xf numFmtId="0" fontId="6" fillId="8" borderId="5" xfId="0" applyFont="1" applyFill="1" applyBorder="1" applyAlignment="1">
      <alignment horizontal="left" indent="3"/>
    </xf>
    <xf numFmtId="0" fontId="6" fillId="8" borderId="6" xfId="0" applyFont="1" applyFill="1" applyBorder="1" applyAlignment="1">
      <alignment horizontal="left" indent="3"/>
    </xf>
    <xf numFmtId="0" fontId="0" fillId="0" borderId="0" xfId="0" applyAlignment="1">
      <alignment horizontal="center" wrapText="1"/>
    </xf>
    <xf numFmtId="44" fontId="11" fillId="0" borderId="44" xfId="1" applyFont="1" applyFill="1" applyBorder="1" applyAlignment="1" applyProtection="1">
      <alignment horizontal="left" vertical="center" wrapText="1"/>
    </xf>
    <xf numFmtId="44" fontId="6" fillId="0" borderId="12" xfId="0" applyNumberFormat="1" applyFont="1" applyBorder="1" applyAlignment="1">
      <alignment horizontal="center"/>
    </xf>
    <xf numFmtId="44" fontId="6" fillId="0" borderId="11" xfId="0" applyNumberFormat="1" applyFont="1" applyBorder="1" applyAlignment="1">
      <alignment horizontal="center"/>
    </xf>
    <xf numFmtId="44" fontId="6" fillId="0" borderId="13" xfId="0" applyNumberFormat="1" applyFont="1" applyBorder="1" applyAlignment="1">
      <alignment horizontal="center"/>
    </xf>
    <xf numFmtId="0" fontId="13" fillId="2" borderId="0" xfId="0" applyFont="1" applyFill="1" applyAlignment="1">
      <alignment horizontal="right" vertical="center" wrapText="1"/>
    </xf>
    <xf numFmtId="0" fontId="13" fillId="2" borderId="15" xfId="0" applyFont="1" applyFill="1" applyBorder="1" applyAlignment="1">
      <alignment horizontal="right" vertical="center" wrapText="1"/>
    </xf>
    <xf numFmtId="0" fontId="0" fillId="5" borderId="4" xfId="0" applyFill="1" applyBorder="1" applyAlignment="1">
      <alignment horizontal="center" vertical="center" wrapText="1"/>
    </xf>
    <xf numFmtId="0" fontId="22" fillId="0" borderId="0" xfId="0" applyFont="1" applyAlignment="1" applyProtection="1">
      <alignment horizontal="center"/>
    </xf>
    <xf numFmtId="0" fontId="0" fillId="0" borderId="15" xfId="0" applyBorder="1" applyAlignment="1" applyProtection="1">
      <alignment horizontal="center"/>
    </xf>
    <xf numFmtId="0" fontId="0" fillId="0" borderId="31" xfId="0" applyBorder="1" applyAlignment="1" applyProtection="1">
      <alignment horizontal="left" indent="1"/>
    </xf>
    <xf numFmtId="0" fontId="0" fillId="0" borderId="35" xfId="0" applyBorder="1" applyAlignment="1" applyProtection="1">
      <alignment horizontal="left" indent="1"/>
    </xf>
    <xf numFmtId="167" fontId="0" fillId="0" borderId="32" xfId="0" applyNumberFormat="1" applyBorder="1" applyAlignment="1" applyProtection="1">
      <alignment horizontal="center"/>
    </xf>
    <xf numFmtId="167" fontId="0" fillId="0" borderId="6" xfId="0" applyNumberFormat="1" applyBorder="1" applyAlignment="1" applyProtection="1">
      <alignment horizontal="center"/>
    </xf>
    <xf numFmtId="0" fontId="6" fillId="8" borderId="5" xfId="0" applyFont="1" applyFill="1" applyBorder="1" applyAlignment="1" applyProtection="1">
      <alignment horizontal="left" indent="3"/>
    </xf>
    <xf numFmtId="0" fontId="6" fillId="8" borderId="6" xfId="0" applyFont="1" applyFill="1" applyBorder="1" applyAlignment="1" applyProtection="1">
      <alignment horizontal="left" indent="3"/>
    </xf>
    <xf numFmtId="0" fontId="14" fillId="2" borderId="26" xfId="0" applyFont="1" applyFill="1" applyBorder="1" applyAlignment="1" applyProtection="1">
      <alignment horizontal="center"/>
    </xf>
    <xf numFmtId="0" fontId="14" fillId="2" borderId="28" xfId="0" applyFont="1" applyFill="1" applyBorder="1" applyAlignment="1" applyProtection="1">
      <alignment horizontal="center"/>
    </xf>
    <xf numFmtId="0" fontId="14" fillId="2" borderId="46" xfId="0" applyFont="1" applyFill="1" applyBorder="1" applyAlignment="1" applyProtection="1">
      <alignment horizontal="center"/>
    </xf>
    <xf numFmtId="0" fontId="0" fillId="3" borderId="0" xfId="0" applyFill="1" applyAlignment="1" applyProtection="1">
      <alignment horizontal="left" indent="1"/>
    </xf>
    <xf numFmtId="0" fontId="0" fillId="0" borderId="17" xfId="0" applyBorder="1" applyAlignment="1" applyProtection="1">
      <alignment horizontal="left" indent="1"/>
    </xf>
    <xf numFmtId="0" fontId="0" fillId="0" borderId="34" xfId="0" applyBorder="1" applyAlignment="1" applyProtection="1">
      <alignment horizontal="left" indent="1"/>
    </xf>
    <xf numFmtId="166" fontId="16" fillId="0" borderId="17" xfId="3" applyNumberFormat="1" applyBorder="1" applyAlignment="1" applyProtection="1">
      <alignment horizontal="left" indent="1"/>
    </xf>
    <xf numFmtId="166" fontId="16" fillId="0" borderId="34" xfId="3" applyNumberFormat="1" applyBorder="1" applyAlignment="1" applyProtection="1">
      <alignment horizontal="left" indent="1"/>
    </xf>
    <xf numFmtId="0" fontId="0" fillId="0" borderId="0" xfId="0" applyAlignment="1" applyProtection="1">
      <alignment horizontal="center" wrapText="1"/>
    </xf>
    <xf numFmtId="0" fontId="2" fillId="3" borderId="36" xfId="0" applyFont="1" applyFill="1" applyBorder="1" applyAlignment="1" applyProtection="1">
      <alignment horizontal="left" vertical="top" wrapText="1"/>
    </xf>
    <xf numFmtId="0" fontId="2" fillId="3" borderId="51" xfId="0" applyFont="1" applyFill="1" applyBorder="1" applyAlignment="1" applyProtection="1">
      <alignment horizontal="left" vertical="top" wrapText="1"/>
    </xf>
    <xf numFmtId="0" fontId="2" fillId="3" borderId="38" xfId="0" applyFont="1" applyFill="1" applyBorder="1" applyAlignment="1" applyProtection="1">
      <alignment horizontal="left" vertical="top" wrapText="1"/>
    </xf>
    <xf numFmtId="0" fontId="2" fillId="3" borderId="52" xfId="0" applyFont="1" applyFill="1" applyBorder="1" applyAlignment="1" applyProtection="1">
      <alignment horizontal="left" vertical="top" wrapText="1"/>
    </xf>
    <xf numFmtId="0" fontId="2" fillId="3" borderId="0" xfId="0" applyFont="1" applyFill="1" applyAlignment="1" applyProtection="1">
      <alignment horizontal="left" vertical="top" wrapText="1"/>
    </xf>
    <xf numFmtId="0" fontId="2" fillId="3" borderId="9" xfId="0" applyFont="1" applyFill="1" applyBorder="1" applyAlignment="1" applyProtection="1">
      <alignment horizontal="left" vertical="top" wrapText="1"/>
    </xf>
    <xf numFmtId="0" fontId="2" fillId="3" borderId="27" xfId="0" applyFont="1" applyFill="1" applyBorder="1" applyAlignment="1" applyProtection="1">
      <alignment horizontal="left" vertical="top" wrapText="1"/>
    </xf>
    <xf numFmtId="0" fontId="2" fillId="3" borderId="53" xfId="0" applyFont="1" applyFill="1" applyBorder="1" applyAlignment="1" applyProtection="1">
      <alignment horizontal="left" vertical="top" wrapText="1"/>
    </xf>
    <xf numFmtId="0" fontId="2" fillId="3" borderId="21" xfId="0" applyFont="1" applyFill="1" applyBorder="1" applyAlignment="1" applyProtection="1">
      <alignment horizontal="left" vertical="top" wrapText="1"/>
    </xf>
    <xf numFmtId="0" fontId="0" fillId="5" borderId="4" xfId="0" applyFill="1" applyBorder="1" applyAlignment="1" applyProtection="1">
      <alignment horizontal="center" vertical="center"/>
    </xf>
    <xf numFmtId="0" fontId="0" fillId="5" borderId="5" xfId="0" applyFill="1" applyBorder="1" applyAlignment="1" applyProtection="1">
      <alignment horizontal="center" vertical="center"/>
    </xf>
    <xf numFmtId="0" fontId="0" fillId="5" borderId="6" xfId="0" applyFill="1" applyBorder="1" applyAlignment="1" applyProtection="1">
      <alignment horizontal="center" vertical="center"/>
    </xf>
    <xf numFmtId="0" fontId="18" fillId="0" borderId="51" xfId="0" applyFont="1" applyBorder="1" applyAlignment="1" applyProtection="1">
      <alignment horizontal="center" vertical="center" wrapText="1"/>
    </xf>
    <xf numFmtId="0" fontId="18" fillId="0" borderId="53" xfId="0" applyFont="1" applyBorder="1" applyAlignment="1" applyProtection="1">
      <alignment horizontal="center" vertical="center" wrapText="1"/>
    </xf>
    <xf numFmtId="44" fontId="6" fillId="0" borderId="12" xfId="0" applyNumberFormat="1" applyFont="1" applyBorder="1" applyAlignment="1" applyProtection="1">
      <alignment horizontal="center"/>
    </xf>
    <xf numFmtId="44" fontId="6" fillId="0" borderId="11" xfId="0" applyNumberFormat="1" applyFont="1" applyBorder="1" applyAlignment="1" applyProtection="1">
      <alignment horizontal="center"/>
    </xf>
    <xf numFmtId="44" fontId="6" fillId="0" borderId="13" xfId="0" applyNumberFormat="1" applyFont="1" applyBorder="1" applyAlignment="1" applyProtection="1">
      <alignment horizontal="center"/>
    </xf>
    <xf numFmtId="0" fontId="13" fillId="2" borderId="0" xfId="0" applyFont="1" applyFill="1" applyAlignment="1" applyProtection="1">
      <alignment horizontal="right" vertical="center" wrapText="1"/>
    </xf>
    <xf numFmtId="0" fontId="13" fillId="2" borderId="15" xfId="0" applyFont="1" applyFill="1" applyBorder="1" applyAlignment="1" applyProtection="1">
      <alignment horizontal="right" vertical="center" wrapText="1"/>
    </xf>
    <xf numFmtId="0" fontId="0" fillId="5" borderId="4" xfId="0" applyFill="1" applyBorder="1" applyAlignment="1" applyProtection="1">
      <alignment horizontal="center" vertical="center" wrapText="1"/>
    </xf>
    <xf numFmtId="0" fontId="15" fillId="11" borderId="17" xfId="0" applyFont="1" applyFill="1" applyBorder="1" applyAlignment="1">
      <alignment horizontal="center"/>
    </xf>
    <xf numFmtId="0" fontId="15" fillId="11" borderId="2" xfId="0" applyFont="1" applyFill="1" applyBorder="1" applyAlignment="1">
      <alignment horizontal="center"/>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colors>
    <mruColors>
      <color rgb="FFE0E0E0"/>
      <color rgb="FFFFF6DD"/>
      <color rgb="FFDBEBD1"/>
      <color rgb="FFE4E4E4"/>
      <color rgb="FFF4F9F1"/>
      <color rgb="FFAEAEAE"/>
      <color rgb="FFB0B0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104775</xdr:colOff>
      <xdr:row>8</xdr:row>
      <xdr:rowOff>152399</xdr:rowOff>
    </xdr:from>
    <xdr:to>
      <xdr:col>12</xdr:col>
      <xdr:colOff>293077</xdr:colOff>
      <xdr:row>29</xdr:row>
      <xdr:rowOff>105834</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6043275" y="2448982"/>
          <a:ext cx="2262635" cy="4207935"/>
        </a:xfrm>
        <a:prstGeom prst="rect">
          <a:avLst/>
        </a:prstGeom>
        <a:solidFill>
          <a:schemeClr val="lt1"/>
        </a:solidFill>
        <a:ln w="190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IV-E Administration</a:t>
          </a:r>
          <a:r>
            <a:rPr lang="en-US" sz="1100"/>
            <a:t>: These</a:t>
          </a:r>
          <a:r>
            <a:rPr lang="en-US" sz="1100" baseline="0"/>
            <a:t> are costs incurred for the proper and efficient administration of the Title IV-E State Plan, such as:</a:t>
          </a:r>
        </a:p>
        <a:p>
          <a:r>
            <a:rPr lang="en-US" sz="1100" baseline="0"/>
            <a:t>- Eligibility Determinations/Redeterminations;</a:t>
          </a:r>
        </a:p>
        <a:p>
          <a:r>
            <a:rPr lang="en-US" sz="1100" baseline="0"/>
            <a:t>- Referral to services;</a:t>
          </a:r>
        </a:p>
        <a:p>
          <a:r>
            <a:rPr lang="en-US" sz="1100" baseline="0"/>
            <a:t>- Preparation for and participation in judicial determinations;</a:t>
          </a:r>
        </a:p>
        <a:p>
          <a:r>
            <a:rPr lang="en-US" sz="1100" baseline="0"/>
            <a:t>- Placement of the child;</a:t>
          </a:r>
        </a:p>
        <a:p>
          <a:r>
            <a:rPr lang="en-US" sz="1100" baseline="0"/>
            <a:t>- Development of the case plan;</a:t>
          </a:r>
        </a:p>
        <a:p>
          <a:r>
            <a:rPr lang="en-US" sz="1100" baseline="0"/>
            <a:t>- Case reviews;</a:t>
          </a:r>
        </a:p>
        <a:p>
          <a:r>
            <a:rPr lang="en-US" sz="1100" baseline="0"/>
            <a:t>- Case management and supervision;</a:t>
          </a:r>
        </a:p>
        <a:p>
          <a:r>
            <a:rPr lang="en-US" sz="1100" baseline="0"/>
            <a:t>- Recruitment and licensing of foster homes and institutions;</a:t>
          </a:r>
        </a:p>
        <a:p>
          <a:r>
            <a:rPr lang="en-US" sz="1100" baseline="0"/>
            <a:t>- Rate setting;</a:t>
          </a:r>
        </a:p>
        <a:p>
          <a:r>
            <a:rPr lang="en-US" sz="1100" baseline="0"/>
            <a:t>- A proportionate share of agency overhead;</a:t>
          </a:r>
        </a:p>
        <a:p>
          <a:r>
            <a:rPr lang="en-US" sz="1100" baseline="0"/>
            <a:t>- Costs related to data collection and reporting.</a:t>
          </a:r>
        </a:p>
        <a:p>
          <a:r>
            <a:rPr lang="en-US" sz="1100" baseline="0"/>
            <a:t>{45 CFR §1356.60 Fiscal requirements (Title IV-E))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104775</xdr:colOff>
      <xdr:row>8</xdr:row>
      <xdr:rowOff>152399</xdr:rowOff>
    </xdr:from>
    <xdr:to>
      <xdr:col>12</xdr:col>
      <xdr:colOff>293077</xdr:colOff>
      <xdr:row>29</xdr:row>
      <xdr:rowOff>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6085608" y="2448982"/>
          <a:ext cx="2548386" cy="4102101"/>
        </a:xfrm>
        <a:prstGeom prst="rect">
          <a:avLst/>
        </a:prstGeom>
        <a:solidFill>
          <a:schemeClr val="lt1"/>
        </a:solidFill>
        <a:ln w="190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IV-E Administration</a:t>
          </a:r>
          <a:r>
            <a:rPr lang="en-US" sz="1100"/>
            <a:t>: These</a:t>
          </a:r>
          <a:r>
            <a:rPr lang="en-US" sz="1100" baseline="0"/>
            <a:t> are costs incurred for the proper and efficient administration of the Title IV-E State Plan, such as:</a:t>
          </a:r>
        </a:p>
        <a:p>
          <a:r>
            <a:rPr lang="en-US" sz="1100" baseline="0"/>
            <a:t>- Eligibility Determinations/Redeterminations;</a:t>
          </a:r>
        </a:p>
        <a:p>
          <a:r>
            <a:rPr lang="en-US" sz="1100" baseline="0"/>
            <a:t>- Referral to services;</a:t>
          </a:r>
        </a:p>
        <a:p>
          <a:r>
            <a:rPr lang="en-US" sz="1100" baseline="0"/>
            <a:t>- Preparation for and participation in judicial determinations;</a:t>
          </a:r>
        </a:p>
        <a:p>
          <a:r>
            <a:rPr lang="en-US" sz="1100" baseline="0"/>
            <a:t>- Placement of the child;</a:t>
          </a:r>
        </a:p>
        <a:p>
          <a:r>
            <a:rPr lang="en-US" sz="1100" baseline="0"/>
            <a:t>- Development of the case plan;</a:t>
          </a:r>
        </a:p>
        <a:p>
          <a:r>
            <a:rPr lang="en-US" sz="1100" baseline="0"/>
            <a:t>- Case reviews;</a:t>
          </a:r>
        </a:p>
        <a:p>
          <a:r>
            <a:rPr lang="en-US" sz="1100" baseline="0"/>
            <a:t>- Case management and supervision;</a:t>
          </a:r>
        </a:p>
        <a:p>
          <a:r>
            <a:rPr lang="en-US" sz="1100" baseline="0"/>
            <a:t>- Recruitment and licensing of foster homes and institutions;</a:t>
          </a:r>
        </a:p>
        <a:p>
          <a:r>
            <a:rPr lang="en-US" sz="1100" baseline="0"/>
            <a:t>- Rate setting;</a:t>
          </a:r>
        </a:p>
        <a:p>
          <a:r>
            <a:rPr lang="en-US" sz="1100" baseline="0"/>
            <a:t>- A proportionate share of agency overhead;</a:t>
          </a:r>
        </a:p>
        <a:p>
          <a:r>
            <a:rPr lang="en-US" sz="1100" baseline="0"/>
            <a:t>- Costs related to data collection and reporting.</a:t>
          </a:r>
        </a:p>
        <a:p>
          <a:r>
            <a:rPr lang="en-US" sz="1100" baseline="0"/>
            <a:t>{45 CFR §1356.60 Fiscal requirements (Title IV-E))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13</xdr:col>
      <xdr:colOff>438994</xdr:colOff>
      <xdr:row>35</xdr:row>
      <xdr:rowOff>109659</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670560" y="396240"/>
          <a:ext cx="8485714" cy="664761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name@CBC.com" TargetMode="External"/><Relationship Id="rId2" Type="http://schemas.openxmlformats.org/officeDocument/2006/relationships/hyperlink" Target="mailto:name@CCA.com" TargetMode="External"/><Relationship Id="rId1" Type="http://schemas.openxmlformats.org/officeDocument/2006/relationships/hyperlink" Target="mailto:name@CBC.com"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8849E-0FF5-45E6-9E28-6B748323A3E7}">
  <sheetPr>
    <tabColor theme="4" tint="0.79998168889431442"/>
    <pageSetUpPr fitToPage="1"/>
  </sheetPr>
  <dimension ref="A1:V95"/>
  <sheetViews>
    <sheetView showGridLines="0" tabSelected="1" zoomScale="90" zoomScaleNormal="90" workbookViewId="0">
      <pane xSplit="2" ySplit="8" topLeftCell="C9" activePane="bottomRight" state="frozen"/>
      <selection pane="topRight" activeCell="C1" sqref="C1"/>
      <selection pane="bottomLeft" activeCell="A7" sqref="A7"/>
      <selection pane="bottomRight" activeCell="B8" sqref="B8"/>
    </sheetView>
  </sheetViews>
  <sheetFormatPr defaultColWidth="10.625" defaultRowHeight="15.75" x14ac:dyDescent="0.25"/>
  <cols>
    <col min="1" max="1" width="19.75" customWidth="1"/>
    <col min="2" max="2" width="66.5" customWidth="1"/>
    <col min="3" max="3" width="18.375" customWidth="1"/>
    <col min="4" max="4" width="17.5" customWidth="1"/>
    <col min="5" max="5" width="18.375" customWidth="1"/>
    <col min="6" max="6" width="21.25" customWidth="1"/>
    <col min="7" max="7" width="14.125" customWidth="1"/>
    <col min="8" max="8" width="16" customWidth="1"/>
    <col min="9" max="9" width="17.375" customWidth="1"/>
    <col min="10" max="10" width="4" customWidth="1"/>
    <col min="11" max="11" width="9.5" customWidth="1"/>
    <col min="12" max="12" width="16" customWidth="1"/>
    <col min="13" max="13" width="9.25" customWidth="1"/>
    <col min="15" max="22" width="10.625" style="1"/>
  </cols>
  <sheetData>
    <row r="1" spans="1:14" ht="18.75" x14ac:dyDescent="0.3">
      <c r="A1" s="220" t="s">
        <v>8</v>
      </c>
      <c r="B1" s="220"/>
      <c r="C1" s="223" t="s">
        <v>37</v>
      </c>
      <c r="D1" s="223"/>
      <c r="E1" s="223"/>
      <c r="F1" s="224" t="s">
        <v>93</v>
      </c>
      <c r="G1" s="225"/>
      <c r="H1" s="226"/>
      <c r="J1" s="109"/>
      <c r="K1" s="109"/>
      <c r="L1" s="109"/>
      <c r="M1" s="109"/>
      <c r="N1" s="109"/>
    </row>
    <row r="2" spans="1:14" ht="18.75" x14ac:dyDescent="0.3">
      <c r="A2" s="219" t="s">
        <v>9</v>
      </c>
      <c r="B2" s="219"/>
      <c r="C2" s="223" t="s">
        <v>95</v>
      </c>
      <c r="D2" s="223"/>
      <c r="E2" s="232"/>
      <c r="F2" s="85" t="s">
        <v>115</v>
      </c>
      <c r="G2" s="228"/>
      <c r="H2" s="229"/>
      <c r="J2" s="109"/>
      <c r="K2" s="109"/>
      <c r="L2" s="109"/>
      <c r="M2" s="109"/>
      <c r="N2" s="109"/>
    </row>
    <row r="3" spans="1:14" ht="18" customHeight="1" x14ac:dyDescent="0.3">
      <c r="A3" s="108" t="s">
        <v>114</v>
      </c>
      <c r="B3" s="2"/>
      <c r="C3" s="7" t="s">
        <v>34</v>
      </c>
      <c r="D3" s="227"/>
      <c r="E3" s="227"/>
      <c r="F3" s="85" t="s">
        <v>92</v>
      </c>
      <c r="G3" s="228"/>
      <c r="H3" s="229"/>
      <c r="J3" s="109"/>
      <c r="K3" s="109"/>
      <c r="L3" s="109"/>
      <c r="M3" s="109"/>
      <c r="N3" s="109"/>
    </row>
    <row r="4" spans="1:14" ht="18" customHeight="1" x14ac:dyDescent="0.25">
      <c r="A4" s="4" t="s">
        <v>98</v>
      </c>
      <c r="B4" s="2"/>
      <c r="C4" s="7" t="s">
        <v>33</v>
      </c>
      <c r="D4" s="227"/>
      <c r="E4" s="227"/>
      <c r="F4" s="85" t="s">
        <v>54</v>
      </c>
      <c r="G4" s="230"/>
      <c r="H4" s="231"/>
      <c r="J4" s="109"/>
      <c r="K4" s="109"/>
      <c r="L4" s="109"/>
      <c r="M4" s="109"/>
      <c r="N4" s="109"/>
    </row>
    <row r="5" spans="1:14" ht="21.6" customHeight="1" thickBot="1" x14ac:dyDescent="0.3">
      <c r="A5" s="4" t="s">
        <v>99</v>
      </c>
      <c r="B5" s="106">
        <v>1</v>
      </c>
      <c r="C5" s="7" t="s">
        <v>55</v>
      </c>
      <c r="D5" s="86" t="s">
        <v>56</v>
      </c>
      <c r="E5" s="84"/>
      <c r="F5" s="87" t="s">
        <v>36</v>
      </c>
      <c r="G5" s="251"/>
      <c r="H5" s="252"/>
      <c r="J5" s="109"/>
      <c r="K5" s="109"/>
      <c r="L5" s="109"/>
      <c r="M5" s="109"/>
      <c r="N5" s="109"/>
    </row>
    <row r="6" spans="1:14" ht="18" customHeight="1" thickBot="1" x14ac:dyDescent="0.3">
      <c r="A6" s="4" t="s">
        <v>97</v>
      </c>
      <c r="B6" s="31"/>
      <c r="C6" s="7"/>
      <c r="D6" s="86" t="s">
        <v>57</v>
      </c>
      <c r="E6" s="84"/>
      <c r="F6" s="88" t="s">
        <v>94</v>
      </c>
      <c r="G6" s="253"/>
      <c r="H6" s="254"/>
      <c r="J6" s="109"/>
      <c r="K6" s="109"/>
      <c r="L6" s="109"/>
      <c r="M6" s="109"/>
      <c r="N6" s="109"/>
    </row>
    <row r="7" spans="1:14" ht="18" customHeight="1" thickBot="1" x14ac:dyDescent="0.3">
      <c r="A7" s="4" t="s">
        <v>96</v>
      </c>
      <c r="B7" s="31"/>
      <c r="C7" s="217" t="s">
        <v>127</v>
      </c>
      <c r="F7" s="216"/>
      <c r="J7" s="109"/>
      <c r="K7" s="109"/>
      <c r="L7" s="109"/>
      <c r="M7" s="109"/>
      <c r="N7" s="109"/>
    </row>
    <row r="8" spans="1:14" ht="48" thickBot="1" x14ac:dyDescent="0.3">
      <c r="C8" s="54" t="s">
        <v>4</v>
      </c>
      <c r="D8" s="55" t="s">
        <v>0</v>
      </c>
      <c r="E8" s="56" t="s">
        <v>1</v>
      </c>
      <c r="F8" s="57" t="s">
        <v>15</v>
      </c>
      <c r="G8" s="57" t="s">
        <v>16</v>
      </c>
      <c r="H8" s="58" t="s">
        <v>14</v>
      </c>
      <c r="I8" s="59" t="s">
        <v>49</v>
      </c>
      <c r="J8" s="121"/>
      <c r="K8" s="109"/>
      <c r="L8" s="109"/>
      <c r="M8" s="109"/>
      <c r="N8" s="109"/>
    </row>
    <row r="9" spans="1:14" ht="16.5" thickBot="1" x14ac:dyDescent="0.3">
      <c r="A9" s="255" t="s">
        <v>47</v>
      </c>
      <c r="B9" s="256"/>
      <c r="C9" s="77"/>
      <c r="D9" s="47"/>
      <c r="E9" s="47"/>
      <c r="F9" s="47"/>
      <c r="G9" s="47"/>
      <c r="H9" s="47"/>
      <c r="I9" s="60"/>
      <c r="J9" s="109"/>
      <c r="K9" s="109"/>
      <c r="L9" s="109"/>
      <c r="M9" s="109"/>
      <c r="N9" s="109"/>
    </row>
    <row r="10" spans="1:14" x14ac:dyDescent="0.25">
      <c r="A10" s="23" t="s">
        <v>38</v>
      </c>
      <c r="B10" s="74" t="s">
        <v>46</v>
      </c>
      <c r="C10" s="70"/>
      <c r="D10" s="70"/>
      <c r="E10" s="70"/>
      <c r="F10" s="70"/>
      <c r="G10" s="70"/>
      <c r="H10" s="70"/>
      <c r="I10" s="73"/>
      <c r="J10" s="109"/>
      <c r="K10" s="109"/>
      <c r="L10" s="109"/>
      <c r="M10" s="109"/>
      <c r="N10" s="109"/>
    </row>
    <row r="11" spans="1:14" x14ac:dyDescent="0.25">
      <c r="A11" s="78">
        <v>0</v>
      </c>
      <c r="B11" s="37" t="s">
        <v>39</v>
      </c>
      <c r="C11" s="51">
        <v>0</v>
      </c>
      <c r="D11" s="38">
        <v>0</v>
      </c>
      <c r="E11" s="38">
        <v>0</v>
      </c>
      <c r="F11" s="38">
        <v>0</v>
      </c>
      <c r="G11" s="38">
        <v>0</v>
      </c>
      <c r="H11" s="38">
        <v>0</v>
      </c>
      <c r="I11" s="44">
        <f>C11-D11-E11-F11-G11-H11</f>
        <v>0</v>
      </c>
      <c r="J11" s="109"/>
      <c r="K11" s="109"/>
      <c r="L11" s="109"/>
      <c r="M11" s="109"/>
      <c r="N11" s="109"/>
    </row>
    <row r="12" spans="1:14" x14ac:dyDescent="0.25">
      <c r="A12" s="4"/>
      <c r="B12" s="37" t="s">
        <v>40</v>
      </c>
      <c r="C12" s="52">
        <v>0</v>
      </c>
      <c r="D12" s="40">
        <v>0</v>
      </c>
      <c r="E12" s="40">
        <v>0</v>
      </c>
      <c r="F12" s="40">
        <v>0</v>
      </c>
      <c r="G12" s="40">
        <v>0</v>
      </c>
      <c r="H12" s="40">
        <v>0</v>
      </c>
      <c r="I12" s="46">
        <f t="shared" ref="I12:I63" si="0">C12-D12-E12-F12-G12-H12</f>
        <v>0</v>
      </c>
      <c r="J12" s="109"/>
      <c r="K12" s="109"/>
      <c r="L12" s="109"/>
      <c r="M12" s="109"/>
      <c r="N12" s="109"/>
    </row>
    <row r="13" spans="1:14" x14ac:dyDescent="0.25">
      <c r="A13" s="4"/>
      <c r="B13" s="75" t="s">
        <v>52</v>
      </c>
      <c r="C13" s="76"/>
      <c r="D13" s="71"/>
      <c r="E13" s="71"/>
      <c r="F13" s="71"/>
      <c r="G13" s="71"/>
      <c r="H13" s="71"/>
      <c r="I13" s="72"/>
      <c r="J13" s="109"/>
      <c r="K13" s="109"/>
      <c r="L13" s="109"/>
      <c r="M13" s="109"/>
      <c r="N13" s="109"/>
    </row>
    <row r="14" spans="1:14" x14ac:dyDescent="0.25">
      <c r="A14" s="4"/>
      <c r="B14" s="91" t="s">
        <v>64</v>
      </c>
      <c r="C14" s="51">
        <v>0</v>
      </c>
      <c r="D14" s="43">
        <f>C14</f>
        <v>0</v>
      </c>
      <c r="E14" s="21"/>
      <c r="F14" s="21"/>
      <c r="G14" s="21"/>
      <c r="H14" s="21"/>
      <c r="I14" s="44">
        <f t="shared" ref="I14:I15" si="1">C14-D14-E14-F14-G14-H14</f>
        <v>0</v>
      </c>
      <c r="J14" s="109"/>
      <c r="K14" s="109"/>
      <c r="L14" s="109"/>
      <c r="M14" s="109"/>
      <c r="N14" s="109"/>
    </row>
    <row r="15" spans="1:14" ht="17.45" customHeight="1" x14ac:dyDescent="0.25">
      <c r="A15" s="4"/>
      <c r="B15" s="91" t="s">
        <v>65</v>
      </c>
      <c r="C15" s="51">
        <v>0</v>
      </c>
      <c r="D15" s="22"/>
      <c r="E15" s="42">
        <f>C15</f>
        <v>0</v>
      </c>
      <c r="F15" s="21"/>
      <c r="G15" s="21"/>
      <c r="H15" s="21"/>
      <c r="I15" s="44">
        <f t="shared" si="1"/>
        <v>0</v>
      </c>
      <c r="J15" s="109"/>
      <c r="K15" s="109"/>
      <c r="L15" s="109"/>
      <c r="M15" s="109"/>
      <c r="N15" s="109"/>
    </row>
    <row r="16" spans="1:14" x14ac:dyDescent="0.25">
      <c r="A16" s="4"/>
      <c r="B16" s="17" t="s">
        <v>107</v>
      </c>
      <c r="C16" s="51">
        <v>0</v>
      </c>
      <c r="D16" s="21"/>
      <c r="E16" s="21"/>
      <c r="F16" s="21"/>
      <c r="G16" s="42">
        <f>C16</f>
        <v>0</v>
      </c>
      <c r="H16" s="21"/>
      <c r="I16" s="44">
        <f t="shared" si="0"/>
        <v>0</v>
      </c>
      <c r="J16" s="109"/>
      <c r="K16" s="109"/>
      <c r="L16" s="109"/>
      <c r="M16" s="109"/>
      <c r="N16" s="109"/>
    </row>
    <row r="17" spans="1:14" x14ac:dyDescent="0.25">
      <c r="A17" s="4"/>
      <c r="B17" s="17" t="s">
        <v>44</v>
      </c>
      <c r="C17" s="51">
        <v>0</v>
      </c>
      <c r="D17" s="43">
        <f>C17</f>
        <v>0</v>
      </c>
      <c r="E17" s="21"/>
      <c r="F17" s="21"/>
      <c r="G17" s="21"/>
      <c r="H17" s="21"/>
      <c r="I17" s="45">
        <f t="shared" si="0"/>
        <v>0</v>
      </c>
      <c r="J17" s="109"/>
      <c r="K17" s="109"/>
      <c r="L17" s="109"/>
      <c r="M17" s="109"/>
      <c r="N17" s="109"/>
    </row>
    <row r="18" spans="1:14" x14ac:dyDescent="0.25">
      <c r="A18" s="4"/>
      <c r="B18" s="17" t="s">
        <v>108</v>
      </c>
      <c r="C18" s="51">
        <v>0</v>
      </c>
      <c r="D18" s="22"/>
      <c r="E18" s="21"/>
      <c r="F18" s="21"/>
      <c r="G18" s="21"/>
      <c r="H18" s="42">
        <f>C18</f>
        <v>0</v>
      </c>
      <c r="I18" s="44">
        <f t="shared" si="0"/>
        <v>0</v>
      </c>
      <c r="J18" s="109"/>
      <c r="K18" s="109"/>
      <c r="L18" s="109"/>
      <c r="M18" s="109"/>
      <c r="N18" s="109"/>
    </row>
    <row r="19" spans="1:14" x14ac:dyDescent="0.25">
      <c r="A19" s="4"/>
      <c r="B19" s="33" t="s">
        <v>59</v>
      </c>
      <c r="C19" s="51">
        <v>0</v>
      </c>
      <c r="D19" s="43">
        <f>C19</f>
        <v>0</v>
      </c>
      <c r="E19" s="21"/>
      <c r="F19" s="21"/>
      <c r="G19" s="21"/>
      <c r="H19" s="21"/>
      <c r="I19" s="44">
        <f t="shared" si="0"/>
        <v>0</v>
      </c>
      <c r="J19" s="109"/>
      <c r="K19" s="109"/>
      <c r="L19" s="109"/>
      <c r="M19" s="109"/>
      <c r="N19" s="109"/>
    </row>
    <row r="20" spans="1:14" x14ac:dyDescent="0.25">
      <c r="A20" s="4"/>
      <c r="B20" s="18" t="s">
        <v>42</v>
      </c>
      <c r="C20" s="51">
        <v>0</v>
      </c>
      <c r="D20" s="43">
        <f>C20</f>
        <v>0</v>
      </c>
      <c r="E20" s="21"/>
      <c r="F20" s="21"/>
      <c r="G20" s="21"/>
      <c r="H20" s="21"/>
      <c r="I20" s="44">
        <f t="shared" si="0"/>
        <v>0</v>
      </c>
      <c r="J20" s="109"/>
      <c r="K20" s="109"/>
      <c r="L20" s="109"/>
      <c r="M20" s="109"/>
      <c r="N20" s="109"/>
    </row>
    <row r="21" spans="1:14" x14ac:dyDescent="0.25">
      <c r="A21" s="4"/>
      <c r="B21" s="18" t="s">
        <v>60</v>
      </c>
      <c r="C21" s="51">
        <v>0</v>
      </c>
      <c r="D21" s="43">
        <f>C21</f>
        <v>0</v>
      </c>
      <c r="E21" s="21"/>
      <c r="F21" s="21"/>
      <c r="G21" s="21"/>
      <c r="H21" s="21"/>
      <c r="I21" s="44">
        <f t="shared" si="0"/>
        <v>0</v>
      </c>
      <c r="J21" s="109"/>
      <c r="K21" s="109"/>
      <c r="L21" s="109"/>
      <c r="M21" s="109"/>
      <c r="N21" s="109"/>
    </row>
    <row r="22" spans="1:14" x14ac:dyDescent="0.25">
      <c r="A22" s="4"/>
      <c r="B22" s="18" t="s">
        <v>109</v>
      </c>
      <c r="C22" s="51">
        <v>0</v>
      </c>
      <c r="D22" s="43">
        <f>C22</f>
        <v>0</v>
      </c>
      <c r="E22" s="21"/>
      <c r="F22" s="21"/>
      <c r="G22" s="21"/>
      <c r="H22" s="21"/>
      <c r="I22" s="44">
        <f t="shared" si="0"/>
        <v>0</v>
      </c>
      <c r="J22" s="109"/>
      <c r="K22" s="109"/>
      <c r="L22" s="109"/>
      <c r="M22" s="109"/>
      <c r="N22" s="109"/>
    </row>
    <row r="23" spans="1:14" x14ac:dyDescent="0.25">
      <c r="A23" s="4"/>
      <c r="B23" s="32" t="s">
        <v>45</v>
      </c>
      <c r="C23" s="51">
        <v>0</v>
      </c>
      <c r="D23" s="38">
        <v>0</v>
      </c>
      <c r="E23" s="38">
        <v>0</v>
      </c>
      <c r="F23" s="39">
        <v>0</v>
      </c>
      <c r="G23" s="39">
        <v>0</v>
      </c>
      <c r="H23" s="39">
        <v>0</v>
      </c>
      <c r="I23" s="44">
        <f t="shared" si="0"/>
        <v>0</v>
      </c>
      <c r="J23" s="109"/>
      <c r="K23" s="109"/>
      <c r="L23" s="109"/>
      <c r="M23" s="109"/>
      <c r="N23" s="109"/>
    </row>
    <row r="24" spans="1:14" x14ac:dyDescent="0.25">
      <c r="A24" s="4"/>
      <c r="B24" s="32" t="s">
        <v>45</v>
      </c>
      <c r="C24" s="51">
        <v>0</v>
      </c>
      <c r="D24" s="38">
        <v>0</v>
      </c>
      <c r="E24" s="38">
        <v>0</v>
      </c>
      <c r="F24" s="39">
        <v>0</v>
      </c>
      <c r="G24" s="39">
        <v>0</v>
      </c>
      <c r="H24" s="39">
        <v>0</v>
      </c>
      <c r="I24" s="44">
        <f t="shared" si="0"/>
        <v>0</v>
      </c>
      <c r="J24" s="109"/>
      <c r="K24" s="109"/>
      <c r="L24" s="109"/>
      <c r="M24" s="109"/>
      <c r="N24" s="109"/>
    </row>
    <row r="25" spans="1:14" x14ac:dyDescent="0.25">
      <c r="A25" s="4"/>
      <c r="B25" s="32" t="s">
        <v>45</v>
      </c>
      <c r="C25" s="51">
        <v>0</v>
      </c>
      <c r="D25" s="38">
        <v>0</v>
      </c>
      <c r="E25" s="38">
        <v>0</v>
      </c>
      <c r="F25" s="39">
        <v>0</v>
      </c>
      <c r="G25" s="39">
        <v>0</v>
      </c>
      <c r="H25" s="39">
        <v>0</v>
      </c>
      <c r="I25" s="44">
        <f t="shared" si="0"/>
        <v>0</v>
      </c>
      <c r="J25" s="109"/>
      <c r="K25" s="109"/>
      <c r="L25" s="109"/>
      <c r="M25" s="109"/>
      <c r="N25" s="109"/>
    </row>
    <row r="26" spans="1:14" x14ac:dyDescent="0.25">
      <c r="A26" s="4"/>
      <c r="B26" s="32" t="s">
        <v>45</v>
      </c>
      <c r="C26" s="52">
        <v>0</v>
      </c>
      <c r="D26" s="40">
        <v>0</v>
      </c>
      <c r="E26" s="40">
        <v>0</v>
      </c>
      <c r="F26" s="41">
        <v>0</v>
      </c>
      <c r="G26" s="41">
        <v>0</v>
      </c>
      <c r="H26" s="41">
        <v>0</v>
      </c>
      <c r="I26" s="46">
        <f t="shared" si="0"/>
        <v>0</v>
      </c>
      <c r="J26" s="109"/>
      <c r="K26" s="109"/>
      <c r="L26" s="109"/>
      <c r="M26" s="109"/>
      <c r="N26" s="109"/>
    </row>
    <row r="27" spans="1:14" x14ac:dyDescent="0.25">
      <c r="A27" s="4"/>
      <c r="B27" s="34" t="s">
        <v>45</v>
      </c>
      <c r="C27" s="52">
        <v>0</v>
      </c>
      <c r="D27" s="40">
        <v>0</v>
      </c>
      <c r="E27" s="40">
        <v>0</v>
      </c>
      <c r="F27" s="41">
        <v>0</v>
      </c>
      <c r="G27" s="41">
        <v>0</v>
      </c>
      <c r="H27" s="41">
        <v>0</v>
      </c>
      <c r="I27" s="46">
        <f t="shared" si="0"/>
        <v>0</v>
      </c>
      <c r="J27" s="109"/>
      <c r="K27" s="109"/>
      <c r="L27" s="109"/>
      <c r="M27" s="109"/>
      <c r="N27" s="109"/>
    </row>
    <row r="28" spans="1:14" x14ac:dyDescent="0.25">
      <c r="A28" s="4"/>
      <c r="B28" s="75" t="s">
        <v>41</v>
      </c>
      <c r="C28" s="76"/>
      <c r="D28" s="71"/>
      <c r="E28" s="71"/>
      <c r="F28" s="71"/>
      <c r="G28" s="71"/>
      <c r="H28" s="71"/>
      <c r="I28" s="72"/>
      <c r="J28" s="109"/>
      <c r="K28" s="109"/>
      <c r="L28" s="109"/>
      <c r="M28" s="109"/>
      <c r="N28" s="109"/>
    </row>
    <row r="29" spans="1:14" x14ac:dyDescent="0.25">
      <c r="A29" s="4"/>
      <c r="B29" s="53" t="s">
        <v>66</v>
      </c>
      <c r="C29" s="51">
        <v>0</v>
      </c>
      <c r="D29" s="38">
        <v>0</v>
      </c>
      <c r="E29" s="38">
        <v>0</v>
      </c>
      <c r="F29" s="39">
        <v>0</v>
      </c>
      <c r="G29" s="39">
        <v>0</v>
      </c>
      <c r="H29" s="39">
        <v>0</v>
      </c>
      <c r="I29" s="44">
        <f t="shared" si="0"/>
        <v>0</v>
      </c>
      <c r="J29" s="109"/>
      <c r="K29" s="109"/>
      <c r="L29" s="109"/>
      <c r="M29" s="109"/>
      <c r="N29" s="109"/>
    </row>
    <row r="30" spans="1:14" x14ac:dyDescent="0.25">
      <c r="A30" s="4"/>
      <c r="B30" s="53" t="s">
        <v>66</v>
      </c>
      <c r="C30" s="51">
        <v>0</v>
      </c>
      <c r="D30" s="38">
        <v>0</v>
      </c>
      <c r="E30" s="38">
        <v>0</v>
      </c>
      <c r="F30" s="39">
        <v>0</v>
      </c>
      <c r="G30" s="39">
        <v>0</v>
      </c>
      <c r="H30" s="39">
        <v>0</v>
      </c>
      <c r="I30" s="44">
        <f t="shared" si="0"/>
        <v>0</v>
      </c>
      <c r="J30" s="109"/>
      <c r="K30" s="109"/>
      <c r="L30" s="109"/>
      <c r="M30" s="109"/>
      <c r="N30" s="109"/>
    </row>
    <row r="31" spans="1:14" x14ac:dyDescent="0.25">
      <c r="A31" s="4"/>
      <c r="B31" s="53" t="s">
        <v>66</v>
      </c>
      <c r="C31" s="51">
        <v>0</v>
      </c>
      <c r="D31" s="38">
        <v>0</v>
      </c>
      <c r="E31" s="38">
        <v>0</v>
      </c>
      <c r="F31" s="39">
        <v>0</v>
      </c>
      <c r="G31" s="39">
        <v>0</v>
      </c>
      <c r="H31" s="39">
        <v>0</v>
      </c>
      <c r="I31" s="44">
        <f t="shared" si="0"/>
        <v>0</v>
      </c>
      <c r="J31" s="109"/>
      <c r="K31" s="109"/>
      <c r="L31" s="109"/>
      <c r="M31" s="109"/>
      <c r="N31" s="109"/>
    </row>
    <row r="32" spans="1:14" ht="16.5" thickBot="1" x14ac:dyDescent="0.3">
      <c r="A32" s="4"/>
      <c r="B32" s="53" t="s">
        <v>66</v>
      </c>
      <c r="C32" s="51">
        <v>0</v>
      </c>
      <c r="D32" s="38">
        <v>0</v>
      </c>
      <c r="E32" s="38">
        <v>0</v>
      </c>
      <c r="F32" s="39">
        <v>0</v>
      </c>
      <c r="G32" s="39">
        <v>0</v>
      </c>
      <c r="H32" s="39">
        <v>0</v>
      </c>
      <c r="I32" s="44">
        <f t="shared" si="0"/>
        <v>0</v>
      </c>
      <c r="J32" s="109"/>
      <c r="K32" s="109"/>
      <c r="L32" s="109"/>
      <c r="M32" s="109"/>
      <c r="N32" s="109"/>
    </row>
    <row r="33" spans="1:14" ht="16.149999999999999" customHeight="1" thickBot="1" x14ac:dyDescent="0.3">
      <c r="A33" s="94" t="s">
        <v>50</v>
      </c>
      <c r="B33" s="95"/>
      <c r="C33" s="95"/>
      <c r="D33" s="47"/>
      <c r="E33" s="47"/>
      <c r="F33" s="47"/>
      <c r="G33" s="47"/>
      <c r="H33" s="47"/>
      <c r="I33" s="47"/>
      <c r="J33" s="109"/>
      <c r="K33" s="109"/>
      <c r="L33" s="109"/>
      <c r="M33" s="122"/>
      <c r="N33" s="122"/>
    </row>
    <row r="34" spans="1:14" ht="15.75" customHeight="1" x14ac:dyDescent="0.25">
      <c r="A34" s="4"/>
      <c r="B34" s="36" t="s">
        <v>103</v>
      </c>
      <c r="C34" s="111">
        <v>0</v>
      </c>
      <c r="D34" s="50">
        <v>0</v>
      </c>
      <c r="E34" s="50">
        <v>0</v>
      </c>
      <c r="F34" s="39">
        <v>0</v>
      </c>
      <c r="G34" s="39">
        <v>0</v>
      </c>
      <c r="H34" s="39">
        <v>0</v>
      </c>
      <c r="I34" s="48">
        <f t="shared" si="0"/>
        <v>0</v>
      </c>
      <c r="J34" s="109"/>
      <c r="K34" s="222"/>
      <c r="L34" s="222"/>
      <c r="M34" s="218"/>
      <c r="N34" s="122"/>
    </row>
    <row r="35" spans="1:14" x14ac:dyDescent="0.25">
      <c r="A35" s="4"/>
      <c r="B35" s="36" t="s">
        <v>104</v>
      </c>
      <c r="C35" s="112">
        <v>0</v>
      </c>
      <c r="D35" s="50">
        <v>0</v>
      </c>
      <c r="E35" s="50">
        <v>0</v>
      </c>
      <c r="F35" s="39">
        <v>0</v>
      </c>
      <c r="G35" s="39">
        <v>0</v>
      </c>
      <c r="H35" s="39">
        <v>0</v>
      </c>
      <c r="I35" s="48">
        <f t="shared" si="0"/>
        <v>0</v>
      </c>
      <c r="J35" s="109"/>
      <c r="K35" s="119"/>
      <c r="L35" s="119"/>
      <c r="M35" s="218"/>
      <c r="N35" s="122"/>
    </row>
    <row r="36" spans="1:14" ht="15.6" customHeight="1" x14ac:dyDescent="0.25">
      <c r="A36" s="4"/>
      <c r="B36" s="36" t="s">
        <v>105</v>
      </c>
      <c r="C36" s="112">
        <v>0</v>
      </c>
      <c r="D36" s="50">
        <v>0</v>
      </c>
      <c r="E36" s="50">
        <v>0</v>
      </c>
      <c r="F36" s="39">
        <v>0</v>
      </c>
      <c r="G36" s="39">
        <v>0</v>
      </c>
      <c r="H36" s="39">
        <v>0</v>
      </c>
      <c r="I36" s="48">
        <f t="shared" si="0"/>
        <v>0</v>
      </c>
      <c r="J36" s="109"/>
      <c r="K36" s="119"/>
      <c r="L36" s="119"/>
      <c r="M36" s="218"/>
      <c r="N36" s="122"/>
    </row>
    <row r="37" spans="1:14" ht="15.6" customHeight="1" x14ac:dyDescent="0.25">
      <c r="A37" s="4"/>
      <c r="B37" s="36" t="s">
        <v>106</v>
      </c>
      <c r="C37" s="112">
        <v>0</v>
      </c>
      <c r="D37" s="50">
        <v>0</v>
      </c>
      <c r="E37" s="50">
        <v>0</v>
      </c>
      <c r="F37" s="39">
        <v>0</v>
      </c>
      <c r="G37" s="39">
        <v>0</v>
      </c>
      <c r="H37" s="39">
        <v>0</v>
      </c>
      <c r="I37" s="48">
        <f t="shared" si="0"/>
        <v>0</v>
      </c>
      <c r="J37" s="109"/>
      <c r="K37" s="119"/>
      <c r="L37" s="119"/>
      <c r="M37" s="218"/>
      <c r="N37" s="122"/>
    </row>
    <row r="38" spans="1:14" x14ac:dyDescent="0.25">
      <c r="A38" s="4"/>
      <c r="B38" s="36" t="s">
        <v>73</v>
      </c>
      <c r="C38" s="112">
        <v>0</v>
      </c>
      <c r="D38" s="50">
        <v>0</v>
      </c>
      <c r="E38" s="50">
        <v>0</v>
      </c>
      <c r="F38" s="39">
        <v>0</v>
      </c>
      <c r="G38" s="39">
        <v>0</v>
      </c>
      <c r="H38" s="39">
        <v>0</v>
      </c>
      <c r="I38" s="48">
        <f t="shared" si="0"/>
        <v>0</v>
      </c>
      <c r="J38" s="109"/>
      <c r="K38" s="109"/>
      <c r="L38" s="109"/>
      <c r="M38" s="233" t="s">
        <v>84</v>
      </c>
      <c r="N38" s="234"/>
    </row>
    <row r="39" spans="1:14" x14ac:dyDescent="0.25">
      <c r="A39" s="4"/>
      <c r="B39" s="36" t="s">
        <v>76</v>
      </c>
      <c r="C39" s="112">
        <v>0</v>
      </c>
      <c r="D39" s="50">
        <v>0</v>
      </c>
      <c r="E39" s="50">
        <v>0</v>
      </c>
      <c r="F39" s="39">
        <v>0</v>
      </c>
      <c r="G39" s="39">
        <v>0</v>
      </c>
      <c r="H39" s="39">
        <v>0</v>
      </c>
      <c r="I39" s="48">
        <f t="shared" si="0"/>
        <v>0</v>
      </c>
      <c r="J39" s="109"/>
      <c r="K39" s="109"/>
      <c r="L39" s="109"/>
      <c r="M39" s="233"/>
      <c r="N39" s="234"/>
    </row>
    <row r="40" spans="1:14" x14ac:dyDescent="0.25">
      <c r="A40" s="4"/>
      <c r="B40" s="17" t="s">
        <v>48</v>
      </c>
      <c r="C40" s="113">
        <v>0</v>
      </c>
      <c r="D40" s="50">
        <v>0</v>
      </c>
      <c r="E40" s="50">
        <v>0</v>
      </c>
      <c r="F40" s="39">
        <v>0</v>
      </c>
      <c r="G40" s="39">
        <v>0</v>
      </c>
      <c r="H40" s="39">
        <v>0</v>
      </c>
      <c r="I40" s="48">
        <f t="shared" si="0"/>
        <v>0</v>
      </c>
      <c r="J40" s="109"/>
      <c r="K40" s="221" t="s">
        <v>112</v>
      </c>
      <c r="L40" s="221"/>
      <c r="M40" s="235"/>
      <c r="N40" s="236"/>
    </row>
    <row r="41" spans="1:14" x14ac:dyDescent="0.25">
      <c r="A41" s="4"/>
      <c r="B41" s="32" t="s">
        <v>45</v>
      </c>
      <c r="C41" s="113">
        <v>0</v>
      </c>
      <c r="D41" s="38">
        <v>0</v>
      </c>
      <c r="E41" s="38">
        <v>0</v>
      </c>
      <c r="F41" s="39">
        <v>0</v>
      </c>
      <c r="G41" s="39">
        <v>0</v>
      </c>
      <c r="H41" s="39">
        <v>0</v>
      </c>
      <c r="I41" s="48">
        <f t="shared" si="0"/>
        <v>0</v>
      </c>
      <c r="J41" s="109"/>
      <c r="K41" s="109" t="s">
        <v>119</v>
      </c>
      <c r="L41" s="123">
        <f>D11+D12+D46+D47</f>
        <v>0</v>
      </c>
      <c r="M41" s="110" t="e">
        <f>L41/L47</f>
        <v>#DIV/0!</v>
      </c>
      <c r="N41" s="109"/>
    </row>
    <row r="42" spans="1:14" x14ac:dyDescent="0.25">
      <c r="A42" s="4"/>
      <c r="B42" s="32" t="s">
        <v>45</v>
      </c>
      <c r="C42" s="114">
        <v>0</v>
      </c>
      <c r="D42" s="40">
        <v>0</v>
      </c>
      <c r="E42" s="40">
        <v>0</v>
      </c>
      <c r="F42" s="41">
        <v>0</v>
      </c>
      <c r="G42" s="41">
        <v>0</v>
      </c>
      <c r="H42" s="41">
        <v>0</v>
      </c>
      <c r="I42" s="48">
        <f t="shared" si="0"/>
        <v>0</v>
      </c>
      <c r="J42" s="109"/>
      <c r="K42" s="109" t="s">
        <v>120</v>
      </c>
      <c r="L42" s="123">
        <f>E11+E12+E46+E47</f>
        <v>0</v>
      </c>
      <c r="M42" s="110" t="e">
        <f>L42/L47</f>
        <v>#DIV/0!</v>
      </c>
      <c r="N42" s="109"/>
    </row>
    <row r="43" spans="1:14" ht="16.5" thickBot="1" x14ac:dyDescent="0.3">
      <c r="A43" s="4"/>
      <c r="B43" s="34" t="s">
        <v>45</v>
      </c>
      <c r="C43" s="115">
        <v>0</v>
      </c>
      <c r="D43" s="40">
        <v>0</v>
      </c>
      <c r="E43" s="40">
        <v>0</v>
      </c>
      <c r="F43" s="41">
        <v>0</v>
      </c>
      <c r="G43" s="41">
        <v>0</v>
      </c>
      <c r="H43" s="41">
        <v>0</v>
      </c>
      <c r="I43" s="48">
        <f t="shared" si="0"/>
        <v>0</v>
      </c>
      <c r="J43" s="109"/>
      <c r="K43" s="109" t="s">
        <v>113</v>
      </c>
      <c r="L43" s="123">
        <f>H11+H12+H46+H47</f>
        <v>0</v>
      </c>
      <c r="M43" s="110" t="e">
        <f>L43/L47</f>
        <v>#DIV/0!</v>
      </c>
      <c r="N43" s="109"/>
    </row>
    <row r="44" spans="1:14" ht="16.5" thickBot="1" x14ac:dyDescent="0.3">
      <c r="A44" s="94" t="s">
        <v>51</v>
      </c>
      <c r="B44" s="97"/>
      <c r="C44" s="77"/>
      <c r="D44" s="47"/>
      <c r="E44" s="47"/>
      <c r="F44" s="47"/>
      <c r="G44" s="47"/>
      <c r="H44" s="47"/>
      <c r="I44" s="60"/>
      <c r="J44" s="109"/>
      <c r="K44" s="109" t="s">
        <v>91</v>
      </c>
      <c r="L44" s="123">
        <f>F11+F12+F46+F47+F49+F50</f>
        <v>0</v>
      </c>
      <c r="M44" s="110" t="e">
        <f>L44/L47</f>
        <v>#DIV/0!</v>
      </c>
      <c r="N44" s="109"/>
    </row>
    <row r="45" spans="1:14" x14ac:dyDescent="0.25">
      <c r="A45" s="23" t="s">
        <v>38</v>
      </c>
      <c r="B45" s="69" t="s">
        <v>61</v>
      </c>
      <c r="C45" s="116"/>
      <c r="D45" s="70"/>
      <c r="E45" s="70"/>
      <c r="F45" s="70"/>
      <c r="G45" s="70"/>
      <c r="H45" s="70"/>
      <c r="I45" s="73"/>
      <c r="J45" s="109"/>
      <c r="K45" s="109" t="s">
        <v>79</v>
      </c>
      <c r="L45" s="123">
        <f>G11+G12+G46+G47+G49+G50</f>
        <v>0</v>
      </c>
      <c r="M45" s="110" t="e">
        <f>L45/L47</f>
        <v>#DIV/0!</v>
      </c>
      <c r="N45" s="109"/>
    </row>
    <row r="46" spans="1:14" x14ac:dyDescent="0.25">
      <c r="A46" s="78">
        <v>0</v>
      </c>
      <c r="B46" s="37" t="s">
        <v>39</v>
      </c>
      <c r="C46" s="51">
        <v>0</v>
      </c>
      <c r="D46" s="38">
        <v>0</v>
      </c>
      <c r="E46" s="50">
        <v>0</v>
      </c>
      <c r="F46" s="39">
        <v>0</v>
      </c>
      <c r="G46" s="39">
        <v>0</v>
      </c>
      <c r="H46" s="39">
        <v>0</v>
      </c>
      <c r="I46" s="44">
        <f t="shared" si="0"/>
        <v>0</v>
      </c>
      <c r="J46" s="109"/>
      <c r="K46" s="109" t="s">
        <v>123</v>
      </c>
      <c r="L46" s="123">
        <f>I11+I12+I46+I47+I49+I50</f>
        <v>0</v>
      </c>
      <c r="M46" s="110" t="e">
        <f>M47-M41-M42-M43-M44-M45</f>
        <v>#DIV/0!</v>
      </c>
      <c r="N46" s="109"/>
    </row>
    <row r="47" spans="1:14" ht="16.5" thickBot="1" x14ac:dyDescent="0.3">
      <c r="A47" s="4"/>
      <c r="B47" s="37" t="s">
        <v>40</v>
      </c>
      <c r="C47" s="52">
        <v>0</v>
      </c>
      <c r="D47" s="40">
        <v>0</v>
      </c>
      <c r="E47" s="50">
        <v>0</v>
      </c>
      <c r="F47" s="39">
        <v>0</v>
      </c>
      <c r="G47" s="39">
        <v>0</v>
      </c>
      <c r="H47" s="39">
        <v>0</v>
      </c>
      <c r="I47" s="46">
        <f t="shared" si="0"/>
        <v>0</v>
      </c>
      <c r="J47" s="109"/>
      <c r="K47" s="109"/>
      <c r="L47" s="124">
        <f>SUM(L41:L46)</f>
        <v>0</v>
      </c>
      <c r="M47" s="215">
        <v>1</v>
      </c>
      <c r="N47" s="109"/>
    </row>
    <row r="48" spans="1:14" ht="16.5" thickTop="1" x14ac:dyDescent="0.25">
      <c r="A48" s="4"/>
      <c r="B48" s="69" t="s">
        <v>58</v>
      </c>
      <c r="C48" s="76"/>
      <c r="D48" s="71"/>
      <c r="E48" s="71"/>
      <c r="F48" s="71"/>
      <c r="G48" s="71"/>
      <c r="H48" s="71"/>
      <c r="I48" s="72"/>
      <c r="J48" s="109"/>
      <c r="K48" s="109"/>
      <c r="L48" s="109"/>
      <c r="M48" s="109"/>
      <c r="N48" s="109"/>
    </row>
    <row r="49" spans="1:14" x14ac:dyDescent="0.25">
      <c r="A49" s="4"/>
      <c r="B49" s="37" t="s">
        <v>39</v>
      </c>
      <c r="C49" s="51">
        <v>0</v>
      </c>
      <c r="D49" s="35"/>
      <c r="E49" s="21"/>
      <c r="F49" s="39">
        <v>0</v>
      </c>
      <c r="G49" s="39">
        <v>0</v>
      </c>
      <c r="H49" s="21"/>
      <c r="I49" s="44">
        <f t="shared" si="0"/>
        <v>0</v>
      </c>
      <c r="J49" s="109"/>
      <c r="K49" s="109"/>
      <c r="L49" s="109"/>
      <c r="M49" s="109"/>
      <c r="N49" s="109"/>
    </row>
    <row r="50" spans="1:14" x14ac:dyDescent="0.25">
      <c r="A50" s="4"/>
      <c r="B50" s="37" t="s">
        <v>40</v>
      </c>
      <c r="C50" s="51">
        <v>0</v>
      </c>
      <c r="D50" s="35"/>
      <c r="E50" s="21"/>
      <c r="F50" s="39">
        <v>0</v>
      </c>
      <c r="G50" s="39">
        <v>0</v>
      </c>
      <c r="H50" s="21"/>
      <c r="I50" s="44">
        <f t="shared" si="0"/>
        <v>0</v>
      </c>
      <c r="J50" s="109"/>
      <c r="K50" s="109"/>
      <c r="L50" s="109"/>
      <c r="M50" s="109"/>
      <c r="N50" s="109"/>
    </row>
    <row r="51" spans="1:14" x14ac:dyDescent="0.25">
      <c r="B51" s="17" t="s">
        <v>62</v>
      </c>
      <c r="C51" s="51">
        <v>0</v>
      </c>
      <c r="D51" s="38">
        <v>0</v>
      </c>
      <c r="E51" s="50">
        <v>0</v>
      </c>
      <c r="F51" s="39">
        <v>0</v>
      </c>
      <c r="G51" s="39">
        <v>0</v>
      </c>
      <c r="H51" s="39">
        <v>0</v>
      </c>
      <c r="I51" s="44">
        <f t="shared" si="0"/>
        <v>0</v>
      </c>
      <c r="J51" s="109"/>
      <c r="K51" s="109"/>
      <c r="L51" s="109"/>
      <c r="M51" s="109"/>
      <c r="N51" s="109"/>
    </row>
    <row r="52" spans="1:14" x14ac:dyDescent="0.25">
      <c r="B52" s="18" t="s">
        <v>75</v>
      </c>
      <c r="C52" s="51">
        <v>0</v>
      </c>
      <c r="D52" s="38">
        <v>0</v>
      </c>
      <c r="E52" s="50">
        <v>0</v>
      </c>
      <c r="F52" s="39">
        <v>0</v>
      </c>
      <c r="G52" s="39">
        <v>0</v>
      </c>
      <c r="H52" s="39">
        <v>0</v>
      </c>
      <c r="I52" s="44">
        <f t="shared" si="0"/>
        <v>0</v>
      </c>
      <c r="J52" s="109"/>
      <c r="K52" s="109"/>
      <c r="L52" s="109"/>
      <c r="M52" s="109"/>
      <c r="N52" s="109"/>
    </row>
    <row r="53" spans="1:14" x14ac:dyDescent="0.25">
      <c r="B53" s="18" t="s">
        <v>74</v>
      </c>
      <c r="C53" s="51">
        <v>0</v>
      </c>
      <c r="D53" s="38">
        <v>0</v>
      </c>
      <c r="E53" s="50">
        <v>0</v>
      </c>
      <c r="F53" s="39">
        <v>0</v>
      </c>
      <c r="G53" s="39">
        <v>0</v>
      </c>
      <c r="H53" s="39">
        <v>0</v>
      </c>
      <c r="I53" s="44">
        <f t="shared" si="0"/>
        <v>0</v>
      </c>
      <c r="J53" s="109"/>
      <c r="K53" s="109"/>
      <c r="L53" s="109"/>
      <c r="M53" s="109"/>
      <c r="N53" s="109"/>
    </row>
    <row r="54" spans="1:14" x14ac:dyDescent="0.25">
      <c r="B54" s="17" t="s">
        <v>2</v>
      </c>
      <c r="C54" s="51">
        <v>0</v>
      </c>
      <c r="D54" s="38">
        <v>0</v>
      </c>
      <c r="E54" s="50">
        <v>0</v>
      </c>
      <c r="F54" s="39">
        <v>0</v>
      </c>
      <c r="G54" s="39">
        <v>0</v>
      </c>
      <c r="H54" s="39">
        <v>0</v>
      </c>
      <c r="I54" s="44">
        <f t="shared" si="0"/>
        <v>0</v>
      </c>
      <c r="J54" s="109"/>
      <c r="K54" s="109"/>
      <c r="L54" s="109"/>
      <c r="M54" s="109"/>
      <c r="N54" s="109"/>
    </row>
    <row r="55" spans="1:14" x14ac:dyDescent="0.25">
      <c r="B55" s="17" t="s">
        <v>63</v>
      </c>
      <c r="C55" s="51">
        <v>0</v>
      </c>
      <c r="D55" s="38">
        <v>0</v>
      </c>
      <c r="E55" s="50">
        <v>0</v>
      </c>
      <c r="F55" s="39">
        <v>0</v>
      </c>
      <c r="G55" s="39">
        <v>0</v>
      </c>
      <c r="H55" s="39">
        <v>0</v>
      </c>
      <c r="I55" s="44">
        <f t="shared" si="0"/>
        <v>0</v>
      </c>
      <c r="J55" s="109"/>
      <c r="K55" s="109"/>
      <c r="L55" s="109"/>
      <c r="M55" s="109"/>
      <c r="N55" s="109"/>
    </row>
    <row r="56" spans="1:14" x14ac:dyDescent="0.25">
      <c r="B56" s="17" t="s">
        <v>43</v>
      </c>
      <c r="C56" s="51">
        <v>0</v>
      </c>
      <c r="D56" s="38">
        <v>0</v>
      </c>
      <c r="E56" s="50">
        <v>0</v>
      </c>
      <c r="F56" s="39">
        <v>0</v>
      </c>
      <c r="G56" s="39">
        <v>0</v>
      </c>
      <c r="H56" s="39">
        <v>0</v>
      </c>
      <c r="I56" s="44">
        <f t="shared" si="0"/>
        <v>0</v>
      </c>
      <c r="J56" s="109"/>
      <c r="K56" s="109"/>
      <c r="L56" s="109"/>
      <c r="M56" s="109"/>
      <c r="N56" s="109"/>
    </row>
    <row r="57" spans="1:14" x14ac:dyDescent="0.25">
      <c r="B57" s="61" t="s">
        <v>53</v>
      </c>
      <c r="C57" s="52">
        <v>0</v>
      </c>
      <c r="D57" s="38">
        <v>0</v>
      </c>
      <c r="E57" s="50">
        <v>0</v>
      </c>
      <c r="F57" s="39">
        <v>0</v>
      </c>
      <c r="G57" s="39">
        <v>0</v>
      </c>
      <c r="H57" s="39">
        <v>0</v>
      </c>
      <c r="I57" s="46">
        <f>C57-D57-E57-F57-G57-H57</f>
        <v>0</v>
      </c>
      <c r="J57" s="109"/>
      <c r="K57" s="109"/>
      <c r="L57" s="109"/>
      <c r="M57" s="109"/>
      <c r="N57" s="109"/>
    </row>
    <row r="58" spans="1:14" x14ac:dyDescent="0.25">
      <c r="A58" s="4"/>
      <c r="B58" s="32" t="s">
        <v>45</v>
      </c>
      <c r="C58" s="51">
        <v>0</v>
      </c>
      <c r="D58" s="38">
        <v>0</v>
      </c>
      <c r="E58" s="50">
        <v>0</v>
      </c>
      <c r="F58" s="39">
        <v>0</v>
      </c>
      <c r="G58" s="39">
        <v>0</v>
      </c>
      <c r="H58" s="39">
        <v>0</v>
      </c>
      <c r="I58" s="44">
        <f t="shared" ref="I58" si="2">C58-D58-E58-F58-G58-H58</f>
        <v>0</v>
      </c>
      <c r="J58" s="109"/>
      <c r="K58" s="109"/>
      <c r="L58" s="109"/>
      <c r="M58" s="109"/>
      <c r="N58" s="109"/>
    </row>
    <row r="59" spans="1:14" x14ac:dyDescent="0.25">
      <c r="A59" s="4"/>
      <c r="B59" s="32" t="s">
        <v>45</v>
      </c>
      <c r="C59" s="51">
        <v>0</v>
      </c>
      <c r="D59" s="38">
        <v>0</v>
      </c>
      <c r="E59" s="50">
        <v>0</v>
      </c>
      <c r="F59" s="39">
        <v>0</v>
      </c>
      <c r="G59" s="39">
        <v>0</v>
      </c>
      <c r="H59" s="39">
        <v>0</v>
      </c>
      <c r="I59" s="44">
        <f t="shared" si="0"/>
        <v>0</v>
      </c>
      <c r="J59" s="109"/>
      <c r="K59" s="109"/>
      <c r="L59" s="109"/>
      <c r="M59" s="109"/>
      <c r="N59" s="109"/>
    </row>
    <row r="60" spans="1:14" x14ac:dyDescent="0.25">
      <c r="A60" s="4"/>
      <c r="B60" s="32" t="s">
        <v>45</v>
      </c>
      <c r="C60" s="51">
        <v>0</v>
      </c>
      <c r="D60" s="38">
        <v>0</v>
      </c>
      <c r="E60" s="50">
        <v>0</v>
      </c>
      <c r="F60" s="39">
        <v>0</v>
      </c>
      <c r="G60" s="39">
        <v>0</v>
      </c>
      <c r="H60" s="39">
        <v>0</v>
      </c>
      <c r="I60" s="44">
        <f t="shared" si="0"/>
        <v>0</v>
      </c>
      <c r="J60" s="109"/>
      <c r="K60" s="109"/>
      <c r="L60" s="109"/>
      <c r="M60" s="109"/>
      <c r="N60" s="109"/>
    </row>
    <row r="61" spans="1:14" x14ac:dyDescent="0.25">
      <c r="A61" s="4"/>
      <c r="B61" s="32" t="s">
        <v>45</v>
      </c>
      <c r="C61" s="51">
        <v>0</v>
      </c>
      <c r="D61" s="38">
        <v>0</v>
      </c>
      <c r="E61" s="50">
        <v>0</v>
      </c>
      <c r="F61" s="39">
        <v>0</v>
      </c>
      <c r="G61" s="39">
        <v>0</v>
      </c>
      <c r="H61" s="39">
        <v>0</v>
      </c>
      <c r="I61" s="44">
        <f t="shared" si="0"/>
        <v>0</v>
      </c>
      <c r="J61" s="109"/>
      <c r="K61" s="109"/>
      <c r="L61" s="109"/>
      <c r="M61" s="109"/>
      <c r="N61" s="109"/>
    </row>
    <row r="62" spans="1:14" ht="16.5" thickBot="1" x14ac:dyDescent="0.3">
      <c r="A62" s="4"/>
      <c r="B62" s="32" t="s">
        <v>45</v>
      </c>
      <c r="C62" s="51">
        <v>0</v>
      </c>
      <c r="D62" s="38">
        <v>0</v>
      </c>
      <c r="E62" s="50">
        <v>0</v>
      </c>
      <c r="F62" s="39">
        <v>0</v>
      </c>
      <c r="G62" s="39">
        <v>0</v>
      </c>
      <c r="H62" s="39">
        <v>0</v>
      </c>
      <c r="I62" s="44">
        <f t="shared" si="0"/>
        <v>0</v>
      </c>
      <c r="J62" s="109"/>
      <c r="K62" s="109"/>
      <c r="L62" s="109"/>
      <c r="M62" s="109"/>
      <c r="N62" s="109"/>
    </row>
    <row r="63" spans="1:14" ht="16.5" thickBot="1" x14ac:dyDescent="0.3">
      <c r="A63" s="94" t="s">
        <v>85</v>
      </c>
      <c r="B63" s="98"/>
      <c r="C63" s="62">
        <v>0</v>
      </c>
      <c r="D63" s="67">
        <v>0</v>
      </c>
      <c r="E63" s="68">
        <v>0</v>
      </c>
      <c r="F63" s="68">
        <v>0</v>
      </c>
      <c r="G63" s="68">
        <v>0</v>
      </c>
      <c r="H63" s="68">
        <v>0</v>
      </c>
      <c r="I63" s="49">
        <f t="shared" si="0"/>
        <v>0</v>
      </c>
      <c r="J63" s="109"/>
      <c r="K63" s="109"/>
      <c r="L63" s="109"/>
      <c r="M63" s="109"/>
      <c r="N63" s="109"/>
    </row>
    <row r="64" spans="1:14" ht="15.6" customHeight="1" thickBot="1" x14ac:dyDescent="0.3">
      <c r="A64" t="s">
        <v>80</v>
      </c>
      <c r="C64" s="101"/>
      <c r="J64" s="109"/>
      <c r="K64" s="109"/>
      <c r="L64" s="109"/>
      <c r="M64" s="109"/>
      <c r="N64" s="109"/>
    </row>
    <row r="65" spans="1:14" ht="16.5" thickBot="1" x14ac:dyDescent="0.3">
      <c r="A65" s="79" t="s">
        <v>81</v>
      </c>
      <c r="B65" s="4" t="s">
        <v>3</v>
      </c>
      <c r="C65" s="24">
        <f t="shared" ref="C65:I65" si="3">SUM(C10:C64)</f>
        <v>0</v>
      </c>
      <c r="D65" s="19">
        <f t="shared" si="3"/>
        <v>0</v>
      </c>
      <c r="E65" s="20">
        <f t="shared" si="3"/>
        <v>0</v>
      </c>
      <c r="F65" s="20">
        <f t="shared" si="3"/>
        <v>0</v>
      </c>
      <c r="G65" s="20">
        <f t="shared" si="3"/>
        <v>0</v>
      </c>
      <c r="H65" s="20">
        <f t="shared" si="3"/>
        <v>0</v>
      </c>
      <c r="I65" s="20">
        <f t="shared" si="3"/>
        <v>0</v>
      </c>
      <c r="J65" s="109"/>
      <c r="K65" s="109"/>
      <c r="L65" s="109"/>
      <c r="M65" s="109"/>
      <c r="N65" s="109"/>
    </row>
    <row r="66" spans="1:14" ht="16.5" thickBot="1" x14ac:dyDescent="0.3">
      <c r="A66" s="82"/>
      <c r="B66" s="4" t="s">
        <v>10</v>
      </c>
      <c r="C66" s="64">
        <v>0</v>
      </c>
      <c r="D66" s="39">
        <v>0</v>
      </c>
      <c r="E66" s="39">
        <v>0</v>
      </c>
      <c r="F66" s="39">
        <v>0</v>
      </c>
      <c r="G66" s="39">
        <v>0</v>
      </c>
      <c r="H66" s="39">
        <v>0</v>
      </c>
      <c r="I66" s="105">
        <f>C66-D66-E66-F66-G66-H66</f>
        <v>0</v>
      </c>
      <c r="J66" s="109"/>
      <c r="K66" s="109"/>
      <c r="L66" s="109"/>
      <c r="M66" s="109"/>
      <c r="N66" s="109"/>
    </row>
    <row r="67" spans="1:14" ht="16.5" thickBot="1" x14ac:dyDescent="0.3">
      <c r="A67" s="257" t="s">
        <v>82</v>
      </c>
      <c r="B67" s="4" t="s">
        <v>6</v>
      </c>
      <c r="C67" s="24">
        <f>C65-C66</f>
        <v>0</v>
      </c>
      <c r="D67" s="25">
        <f>D65-D66</f>
        <v>0</v>
      </c>
      <c r="E67" s="26">
        <f t="shared" ref="E67:I67" si="4">E65-E66</f>
        <v>0</v>
      </c>
      <c r="F67" s="26">
        <f t="shared" si="4"/>
        <v>0</v>
      </c>
      <c r="G67" s="26">
        <f t="shared" si="4"/>
        <v>0</v>
      </c>
      <c r="H67" s="26">
        <f t="shared" si="4"/>
        <v>0</v>
      </c>
      <c r="I67" s="26">
        <f t="shared" si="4"/>
        <v>0</v>
      </c>
      <c r="J67" s="109"/>
      <c r="K67" s="109"/>
      <c r="L67" s="109"/>
      <c r="M67" s="109"/>
      <c r="N67" s="109"/>
    </row>
    <row r="68" spans="1:14" ht="16.5" thickBot="1" x14ac:dyDescent="0.3">
      <c r="A68" s="257"/>
      <c r="B68" s="4" t="s">
        <v>12</v>
      </c>
      <c r="C68" s="27">
        <v>1</v>
      </c>
      <c r="D68" s="65"/>
      <c r="E68" s="66"/>
      <c r="F68" s="66"/>
      <c r="G68" s="66"/>
      <c r="H68" s="66"/>
      <c r="I68" s="66"/>
      <c r="J68" s="109"/>
      <c r="K68" s="109"/>
      <c r="L68" s="109"/>
      <c r="M68" s="109"/>
      <c r="N68" s="109"/>
    </row>
    <row r="69" spans="1:14" ht="16.5" thickBot="1" x14ac:dyDescent="0.3">
      <c r="A69" s="83">
        <v>0</v>
      </c>
      <c r="B69" s="4" t="s">
        <v>69</v>
      </c>
      <c r="C69" s="28">
        <f>IF(C67&gt;0,(C67/($B$5*$C68))/365,0)</f>
        <v>0</v>
      </c>
      <c r="D69" s="29">
        <f t="shared" ref="D69:I69" si="5">IF(D67&gt;0,(D67/($B$5*$C68))/365,0)</f>
        <v>0</v>
      </c>
      <c r="E69" s="30">
        <f t="shared" si="5"/>
        <v>0</v>
      </c>
      <c r="F69" s="30">
        <f t="shared" si="5"/>
        <v>0</v>
      </c>
      <c r="G69" s="30">
        <f t="shared" si="5"/>
        <v>0</v>
      </c>
      <c r="H69" s="30">
        <f t="shared" si="5"/>
        <v>0</v>
      </c>
      <c r="I69" s="30">
        <f t="shared" si="5"/>
        <v>0</v>
      </c>
      <c r="J69" s="109"/>
      <c r="K69" s="109"/>
      <c r="L69" s="109"/>
      <c r="M69" s="109"/>
      <c r="N69" s="109"/>
    </row>
    <row r="70" spans="1:14" ht="15" customHeight="1" thickBot="1" x14ac:dyDescent="0.3">
      <c r="A70" s="258" t="s">
        <v>83</v>
      </c>
      <c r="B70" s="258"/>
      <c r="C70" s="103"/>
      <c r="D70" s="103"/>
      <c r="E70" s="103"/>
      <c r="F70" s="103"/>
      <c r="G70" s="103"/>
      <c r="H70" s="103"/>
      <c r="I70" s="103"/>
      <c r="J70" s="109"/>
      <c r="K70" s="109"/>
      <c r="L70" s="109"/>
      <c r="M70" s="109"/>
      <c r="N70" s="109"/>
    </row>
    <row r="71" spans="1:14" ht="17.25" thickTop="1" thickBot="1" x14ac:dyDescent="0.3">
      <c r="A71" s="14"/>
      <c r="B71" s="15" t="s">
        <v>68</v>
      </c>
      <c r="C71" s="16"/>
      <c r="D71" s="259" t="s">
        <v>19</v>
      </c>
      <c r="E71" s="260"/>
      <c r="F71" s="260"/>
      <c r="G71" s="260"/>
      <c r="H71" s="260"/>
      <c r="I71" s="261"/>
      <c r="J71" s="109"/>
      <c r="K71" s="109"/>
      <c r="L71" s="109"/>
      <c r="M71" s="109"/>
      <c r="N71" s="109"/>
    </row>
    <row r="72" spans="1:14" ht="60.75" thickBot="1" x14ac:dyDescent="0.3">
      <c r="A72" s="12"/>
      <c r="B72" s="262" t="s">
        <v>18</v>
      </c>
      <c r="C72" s="263"/>
      <c r="D72" s="13" t="s">
        <v>121</v>
      </c>
      <c r="E72" s="13" t="s">
        <v>125</v>
      </c>
      <c r="F72" s="264" t="s">
        <v>124</v>
      </c>
      <c r="G72" s="239"/>
      <c r="H72" s="239"/>
      <c r="I72" s="240"/>
      <c r="J72" s="109"/>
      <c r="K72" s="109"/>
      <c r="L72" s="109"/>
      <c r="M72" s="109"/>
      <c r="N72" s="109"/>
    </row>
    <row r="73" spans="1:14" ht="16.5" thickBot="1" x14ac:dyDescent="0.3">
      <c r="B73" s="4" t="s">
        <v>70</v>
      </c>
      <c r="C73" s="118">
        <f>IF(D4="Safe House", 0,C69)</f>
        <v>0</v>
      </c>
      <c r="D73" s="117">
        <f>IF(D4="Safe House",0,ROUND(IF(C73&gt;D69,D69,C73),2))</f>
        <v>0</v>
      </c>
      <c r="E73" s="6">
        <f>ROUND(IF(D73=0,0,IF(C73=D73,0,IF(C73-D73&gt;E69,E69,C73-D73))),2)</f>
        <v>0</v>
      </c>
      <c r="F73" s="6">
        <f>ROUND(IF(D73=0,0,IF(C73=D73,0,IF(C73-D73-E73&gt;F69,F69,C73-D73-E73))),2)</f>
        <v>0</v>
      </c>
      <c r="G73" s="6">
        <f>ROUND(IF(D73=0,0,IF(C73=D73,0,IF(C73-D73-E73-F73&gt;G69,G69,C73-D73-E73-F73))),2)</f>
        <v>0</v>
      </c>
      <c r="H73" s="6">
        <f>ROUND(IF(D73=0,0,IF(C73=D73,0,IF(C73-D73-E73-F73-G73&gt;H69,H69,C73-D73-E73-F73-G73))),2)</f>
        <v>0</v>
      </c>
      <c r="I73" s="6">
        <f>ROUND(IF(D73=0,0,IF(C73=D73,0,C73-D73-E73-F73-G73-H73)),2)</f>
        <v>0</v>
      </c>
      <c r="J73" s="109"/>
      <c r="K73" s="109"/>
      <c r="L73" s="109"/>
      <c r="M73" s="109"/>
      <c r="N73" s="109"/>
    </row>
    <row r="74" spans="1:14" ht="16.5" thickBot="1" x14ac:dyDescent="0.3">
      <c r="B74" s="4" t="s">
        <v>5</v>
      </c>
      <c r="C74" s="237" t="s">
        <v>78</v>
      </c>
      <c r="D74" s="5">
        <f t="shared" ref="D74:G74" si="6">IF(D73&gt;0,D73/$C73,0)</f>
        <v>0</v>
      </c>
      <c r="E74" s="5">
        <f t="shared" si="6"/>
        <v>0</v>
      </c>
      <c r="F74" s="5">
        <f>IF(F73&gt;0,F73/$C73,0)</f>
        <v>0</v>
      </c>
      <c r="G74" s="5">
        <f t="shared" si="6"/>
        <v>0</v>
      </c>
      <c r="H74" s="5">
        <f>IF(H73&gt;0,H73/$C73,0)</f>
        <v>0</v>
      </c>
      <c r="I74" s="5">
        <f>IF(I73&gt;0,I73/$C73,0)</f>
        <v>0</v>
      </c>
      <c r="J74" s="109"/>
      <c r="K74" s="109"/>
      <c r="L74" s="109"/>
      <c r="M74" s="109"/>
      <c r="N74" s="109"/>
    </row>
    <row r="75" spans="1:14" ht="32.25" thickBot="1" x14ac:dyDescent="0.3">
      <c r="B75" s="81"/>
      <c r="C75" s="237"/>
      <c r="D75" s="13" t="s">
        <v>122</v>
      </c>
      <c r="E75" s="13" t="s">
        <v>125</v>
      </c>
      <c r="F75" s="120" t="s">
        <v>72</v>
      </c>
      <c r="G75" s="238" t="s">
        <v>126</v>
      </c>
      <c r="H75" s="239"/>
      <c r="I75" s="240"/>
      <c r="J75" s="109"/>
      <c r="K75" s="109"/>
      <c r="L75" s="109"/>
      <c r="M75" s="109"/>
      <c r="N75" s="109"/>
    </row>
    <row r="76" spans="1:14" ht="16.5" thickBot="1" x14ac:dyDescent="0.3">
      <c r="B76" s="4" t="s">
        <v>70</v>
      </c>
      <c r="C76" s="118">
        <f>IF(D4="Safe House",C69,0)</f>
        <v>0</v>
      </c>
      <c r="D76" s="117">
        <f>ROUND(IF(C76=0,0,IF(C76&gt;D69,D69,C76)),2)</f>
        <v>0</v>
      </c>
      <c r="E76" s="6">
        <f>ROUND(IF(D76=0,0,IF(C76=D76,0,IF(C76-D76&gt;E69,E69,C76-D76))),2)</f>
        <v>0</v>
      </c>
      <c r="F76" s="6">
        <f>ROUND(IF(D76=0,0,IF(C76=D76,0,IF(C76-D76-E76&gt;F69,F69,C76-D76-E76))),2)</f>
        <v>0</v>
      </c>
      <c r="G76" s="6">
        <f>ROUND(IF(D76=0,0,IF(C76=D76,0,IF(C76-D76-E76-F76&gt;G69,G69,C76-D76-E76-F76))),2)</f>
        <v>0</v>
      </c>
      <c r="H76" s="6">
        <f>ROUND(IF(D76=0,0,IF(C76=D76,0,IF(C76-D76-E76-F76-G76&gt;H69,H69,C76-D76-E76-F76-G76))),2)</f>
        <v>0</v>
      </c>
      <c r="I76" s="6">
        <f>ROUND(IF(D76=0,0,IF(C76=D76,0,C76-D76-E76-F76-G76-H76)),2)</f>
        <v>0</v>
      </c>
      <c r="J76" s="109"/>
      <c r="K76" s="109"/>
      <c r="L76" s="109"/>
      <c r="M76" s="109"/>
      <c r="N76" s="109"/>
    </row>
    <row r="77" spans="1:14" x14ac:dyDescent="0.25">
      <c r="B77" s="4" t="s">
        <v>5</v>
      </c>
      <c r="C77" s="4"/>
      <c r="D77" s="5">
        <f t="shared" ref="D77:E77" si="7">IF(D76&gt;0,D76/$C76,0)</f>
        <v>0</v>
      </c>
      <c r="E77" s="5">
        <f t="shared" si="7"/>
        <v>0</v>
      </c>
      <c r="F77" s="5">
        <f>IF(F76&gt;0,F76/$C76,0)</f>
        <v>0</v>
      </c>
      <c r="G77" s="5">
        <f t="shared" ref="G77" si="8">IF(G76&gt;0,G76/$C76,0)</f>
        <v>0</v>
      </c>
      <c r="H77" s="5">
        <f>IF(H76&gt;0,H76/$C76,0)</f>
        <v>0</v>
      </c>
      <c r="I77" s="5">
        <f>IF(I76&gt;0,I76/$C76,0)</f>
        <v>0</v>
      </c>
      <c r="J77" s="109"/>
      <c r="K77" s="109"/>
      <c r="L77" s="109"/>
      <c r="M77" s="109"/>
      <c r="N77" s="109"/>
    </row>
    <row r="78" spans="1:14" x14ac:dyDescent="0.25">
      <c r="D78" s="10" t="s">
        <v>13</v>
      </c>
      <c r="E78" s="11"/>
      <c r="J78" s="109"/>
      <c r="K78" s="109"/>
      <c r="L78" s="109"/>
      <c r="M78" s="109"/>
      <c r="N78" s="109"/>
    </row>
    <row r="79" spans="1:14" x14ac:dyDescent="0.25">
      <c r="A79" t="s">
        <v>7</v>
      </c>
      <c r="D79" s="104"/>
      <c r="E79" s="104"/>
      <c r="F79" s="104"/>
      <c r="G79" s="104"/>
      <c r="H79" s="104"/>
      <c r="I79" s="104"/>
    </row>
    <row r="80" spans="1:14" ht="8.4499999999999993" customHeight="1" x14ac:dyDescent="0.25">
      <c r="D80" s="104"/>
      <c r="E80" s="104"/>
      <c r="F80" s="104"/>
      <c r="G80" s="104"/>
      <c r="H80" s="104"/>
      <c r="I80" s="104"/>
    </row>
    <row r="81" spans="1:9" ht="17.45" customHeight="1" x14ac:dyDescent="0.25">
      <c r="A81" s="8" t="s">
        <v>11</v>
      </c>
    </row>
    <row r="82" spans="1:9" ht="16.149999999999999" customHeight="1" x14ac:dyDescent="0.25">
      <c r="A82" s="9" t="s">
        <v>17</v>
      </c>
    </row>
    <row r="83" spans="1:9" ht="17.45" customHeight="1" x14ac:dyDescent="0.25">
      <c r="A83" s="3" t="s">
        <v>77</v>
      </c>
    </row>
    <row r="84" spans="1:9" ht="15.95" customHeight="1" x14ac:dyDescent="0.25">
      <c r="A84" s="241"/>
      <c r="B84" s="242"/>
      <c r="C84" s="242"/>
      <c r="D84" s="242"/>
      <c r="E84" s="242"/>
      <c r="F84" s="242"/>
      <c r="G84" s="242"/>
      <c r="H84" s="242"/>
      <c r="I84" s="243"/>
    </row>
    <row r="85" spans="1:9" ht="15.95" customHeight="1" x14ac:dyDescent="0.25">
      <c r="A85" s="244"/>
      <c r="B85" s="245"/>
      <c r="C85" s="245"/>
      <c r="D85" s="245"/>
      <c r="E85" s="245"/>
      <c r="F85" s="245"/>
      <c r="G85" s="245"/>
      <c r="H85" s="245"/>
      <c r="I85" s="246"/>
    </row>
    <row r="86" spans="1:9" ht="15.95" customHeight="1" x14ac:dyDescent="0.25">
      <c r="A86" s="244"/>
      <c r="B86" s="245"/>
      <c r="C86" s="245"/>
      <c r="D86" s="245"/>
      <c r="E86" s="245"/>
      <c r="F86" s="245"/>
      <c r="G86" s="245"/>
      <c r="H86" s="245"/>
      <c r="I86" s="246"/>
    </row>
    <row r="87" spans="1:9" ht="15.95" customHeight="1" x14ac:dyDescent="0.25">
      <c r="A87" s="244"/>
      <c r="B87" s="245"/>
      <c r="C87" s="245"/>
      <c r="D87" s="245"/>
      <c r="E87" s="245"/>
      <c r="F87" s="245"/>
      <c r="G87" s="245"/>
      <c r="H87" s="245"/>
      <c r="I87" s="246"/>
    </row>
    <row r="88" spans="1:9" ht="15.95" customHeight="1" x14ac:dyDescent="0.25">
      <c r="A88" s="244"/>
      <c r="B88" s="245"/>
      <c r="C88" s="245"/>
      <c r="D88" s="245"/>
      <c r="E88" s="245"/>
      <c r="F88" s="245"/>
      <c r="G88" s="245"/>
      <c r="H88" s="245"/>
      <c r="I88" s="246"/>
    </row>
    <row r="89" spans="1:9" ht="15.95" customHeight="1" x14ac:dyDescent="0.25">
      <c r="A89" s="244"/>
      <c r="B89" s="245"/>
      <c r="C89" s="245"/>
      <c r="D89" s="245"/>
      <c r="E89" s="245"/>
      <c r="F89" s="245"/>
      <c r="G89" s="245"/>
      <c r="H89" s="245"/>
      <c r="I89" s="246"/>
    </row>
    <row r="90" spans="1:9" ht="15.95" customHeight="1" x14ac:dyDescent="0.25">
      <c r="A90" s="244"/>
      <c r="B90" s="247"/>
      <c r="C90" s="247"/>
      <c r="D90" s="247"/>
      <c r="E90" s="247"/>
      <c r="F90" s="247"/>
      <c r="G90" s="247"/>
      <c r="H90" s="247"/>
      <c r="I90" s="246"/>
    </row>
    <row r="91" spans="1:9" ht="15.95" customHeight="1" x14ac:dyDescent="0.25">
      <c r="A91" s="244"/>
      <c r="B91" s="247"/>
      <c r="C91" s="247"/>
      <c r="D91" s="247"/>
      <c r="E91" s="247"/>
      <c r="F91" s="247"/>
      <c r="G91" s="247"/>
      <c r="H91" s="247"/>
      <c r="I91" s="246"/>
    </row>
    <row r="92" spans="1:9" ht="15.95" customHeight="1" x14ac:dyDescent="0.25">
      <c r="A92" s="244"/>
      <c r="B92" s="247"/>
      <c r="C92" s="247"/>
      <c r="D92" s="247"/>
      <c r="E92" s="247"/>
      <c r="F92" s="247"/>
      <c r="G92" s="247"/>
      <c r="H92" s="247"/>
      <c r="I92" s="246"/>
    </row>
    <row r="93" spans="1:9" ht="15.95" customHeight="1" x14ac:dyDescent="0.25">
      <c r="A93" s="244"/>
      <c r="B93" s="247"/>
      <c r="C93" s="247"/>
      <c r="D93" s="247"/>
      <c r="E93" s="247"/>
      <c r="F93" s="247"/>
      <c r="G93" s="247"/>
      <c r="H93" s="247"/>
      <c r="I93" s="246"/>
    </row>
    <row r="94" spans="1:9" ht="15.95" customHeight="1" x14ac:dyDescent="0.25">
      <c r="A94" s="244"/>
      <c r="B94" s="247"/>
      <c r="C94" s="247"/>
      <c r="D94" s="247"/>
      <c r="E94" s="247"/>
      <c r="F94" s="247"/>
      <c r="G94" s="247"/>
      <c r="H94" s="247"/>
      <c r="I94" s="246"/>
    </row>
    <row r="95" spans="1:9" ht="15.95" customHeight="1" x14ac:dyDescent="0.25">
      <c r="A95" s="248"/>
      <c r="B95" s="249"/>
      <c r="C95" s="249"/>
      <c r="D95" s="249"/>
      <c r="E95" s="249"/>
      <c r="F95" s="249"/>
      <c r="G95" s="249"/>
      <c r="H95" s="249"/>
      <c r="I95" s="250"/>
    </row>
  </sheetData>
  <sheetProtection algorithmName="SHA-512" hashValue="QgfHrkR4bHqQXR9kB063+xExGb6xpZaohX5ywTYddrDQ4+7ZSWfkJFDVXvfucZTqY6NWXSnVskh6l7dFRcdj9Q==" saltValue="sWDMgpl1dfTRhVgsErUTpw==" spinCount="100000" sheet="1" objects="1" scenarios="1"/>
  <mergeCells count="24">
    <mergeCell ref="M38:N40"/>
    <mergeCell ref="C74:C75"/>
    <mergeCell ref="G75:I75"/>
    <mergeCell ref="A84:I95"/>
    <mergeCell ref="G5:H5"/>
    <mergeCell ref="G6:H6"/>
    <mergeCell ref="A9:B9"/>
    <mergeCell ref="A67:A68"/>
    <mergeCell ref="A70:B70"/>
    <mergeCell ref="D71:I71"/>
    <mergeCell ref="B72:C72"/>
    <mergeCell ref="F72:I72"/>
    <mergeCell ref="A2:B2"/>
    <mergeCell ref="A1:B1"/>
    <mergeCell ref="K40:L40"/>
    <mergeCell ref="K34:L34"/>
    <mergeCell ref="C1:E1"/>
    <mergeCell ref="F1:H1"/>
    <mergeCell ref="D3:E3"/>
    <mergeCell ref="G3:H3"/>
    <mergeCell ref="D4:E4"/>
    <mergeCell ref="G4:H4"/>
    <mergeCell ref="G2:H2"/>
    <mergeCell ref="C2:E2"/>
  </mergeCells>
  <dataValidations count="7">
    <dataValidation type="decimal" operator="equal" allowBlank="1" showInputMessage="1" showErrorMessage="1" sqref="C69" xr:uid="{81E872B7-74AD-4029-B213-4D5AFBD005EE}">
      <formula1>0</formula1>
    </dataValidation>
    <dataValidation type="decimal" operator="greaterThanOrEqual" allowBlank="1" showInputMessage="1" showErrorMessage="1" sqref="A11 A46" xr:uid="{FBEDD333-2C42-4CD0-B1CD-2EC97C40AA38}">
      <formula1>0</formula1>
    </dataValidation>
    <dataValidation type="date" operator="greaterThanOrEqual" allowBlank="1" showInputMessage="1" showErrorMessage="1" sqref="E6" xr:uid="{CBD1F8A2-85D9-4EAA-AC1A-835519BF7082}">
      <formula1>43465</formula1>
    </dataValidation>
    <dataValidation type="date" operator="greaterThanOrEqual" allowBlank="1" showInputMessage="1" showErrorMessage="1" sqref="E5 G6:H6" xr:uid="{9123802E-FBF1-45F6-A4F1-E6F32960EA66}">
      <formula1>43101</formula1>
    </dataValidation>
    <dataValidation type="whole" allowBlank="1" showInputMessage="1" showErrorMessage="1" sqref="G5:H5" xr:uid="{8A7B5493-87F9-4BCA-BAEF-22EB641939C2}">
      <formula1>1</formula1>
      <formula2>1000000000</formula2>
    </dataValidation>
    <dataValidation showInputMessage="1" showErrorMessage="1" promptTitle="Federal ICR Percentage" prompt="What is your agency's approved Federal indirect cost rate?" sqref="A69" xr:uid="{7921EE21-7937-466F-8AE0-53515DE35368}"/>
    <dataValidation type="whole" allowBlank="1" showInputMessage="1" showErrorMessage="1" sqref="B5" xr:uid="{22BF5139-8C93-4C84-9224-8422455E3E22}">
      <formula1>1</formula1>
      <formula2>1000</formula2>
    </dataValidation>
  </dataValidations>
  <printOptions horizontalCentered="1"/>
  <pageMargins left="0.1" right="0.1" top="0.3" bottom="0.3" header="0.3" footer="0.05"/>
  <pageSetup scale="57" fitToHeight="2" orientation="landscape" r:id="rId1"/>
  <headerFooter>
    <oddFooter>&amp;LFY 23/24 - Revised 7/1/2023</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C6643999-992B-4003-AF60-F7D345E32BA4}">
          <x14:formula1>
            <xm:f>'Data Sheet'!$Q$10:$Q$11</xm:f>
          </x14:formula1>
          <xm:sqref>D3:E3</xm:sqref>
        </x14:dataValidation>
        <x14:dataValidation type="list" allowBlank="1" showInputMessage="1" showErrorMessage="1" xr:uid="{B5A2F2E0-B9DC-4F0C-9300-2ABAF3E26C6F}">
          <x14:formula1>
            <xm:f>'Data Sheet'!$Q$17:$Q$28</xm:f>
          </x14:formula1>
          <xm:sqref>D4:E4</xm:sqref>
        </x14:dataValidation>
        <x14:dataValidation type="list" showInputMessage="1" showErrorMessage="1" xr:uid="{C387F9A4-A35A-4391-8039-74FB44696D5C}">
          <x14:formula1>
            <xm:f>'Data Sheet'!$T$9:$T$11</xm:f>
          </x14:formula1>
          <xm:sqref>A65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71FAC-0EF9-44FF-AAE3-938AE4D2E18E}">
  <sheetPr>
    <tabColor theme="9" tint="0.79998168889431442"/>
    <pageSetUpPr fitToPage="1"/>
  </sheetPr>
  <dimension ref="A1:R86"/>
  <sheetViews>
    <sheetView showGridLines="0" zoomScale="90" zoomScaleNormal="90" workbookViewId="0">
      <pane xSplit="2" ySplit="8" topLeftCell="C9" activePane="bottomRight" state="frozen"/>
      <selection pane="topRight" activeCell="C1" sqref="C1"/>
      <selection pane="bottomLeft" activeCell="A7" sqref="A7"/>
      <selection pane="bottomRight" activeCell="B8" sqref="B8"/>
    </sheetView>
  </sheetViews>
  <sheetFormatPr defaultColWidth="10.625" defaultRowHeight="15.75" x14ac:dyDescent="0.25"/>
  <cols>
    <col min="1" max="1" width="19.375" style="109" customWidth="1"/>
    <col min="2" max="2" width="66.5" style="109" customWidth="1"/>
    <col min="3" max="3" width="18.375" style="109" customWidth="1"/>
    <col min="4" max="4" width="17.5" style="109" customWidth="1"/>
    <col min="5" max="5" width="18.375" style="109" customWidth="1"/>
    <col min="6" max="6" width="22.125" style="109" bestFit="1" customWidth="1"/>
    <col min="7" max="7" width="14.125" style="109" customWidth="1"/>
    <col min="8" max="8" width="16" style="109" customWidth="1"/>
    <col min="9" max="9" width="17.375" style="109" customWidth="1"/>
    <col min="10" max="10" width="7.75" style="109" customWidth="1"/>
    <col min="11" max="11" width="11" style="109" customWidth="1"/>
    <col min="12" max="12" width="12.25" style="109" customWidth="1"/>
    <col min="13" max="13" width="7.5" style="109" customWidth="1"/>
    <col min="14" max="17" width="10.625" style="109"/>
    <col min="18" max="18" width="11.125" style="109" bestFit="1" customWidth="1"/>
    <col min="19" max="16384" width="10.625" style="109"/>
  </cols>
  <sheetData>
    <row r="1" spans="1:18" ht="18.75" x14ac:dyDescent="0.3">
      <c r="A1" s="125" t="s">
        <v>8</v>
      </c>
      <c r="B1" s="126"/>
      <c r="C1" s="222" t="s">
        <v>37</v>
      </c>
      <c r="D1" s="222"/>
      <c r="E1" s="222"/>
      <c r="F1" s="273" t="s">
        <v>93</v>
      </c>
      <c r="G1" s="274"/>
      <c r="H1" s="275"/>
    </row>
    <row r="2" spans="1:18" ht="18.75" x14ac:dyDescent="0.3">
      <c r="A2" s="265" t="s">
        <v>9</v>
      </c>
      <c r="B2" s="265"/>
      <c r="C2" s="222" t="s">
        <v>95</v>
      </c>
      <c r="D2" s="222"/>
      <c r="E2" s="266"/>
      <c r="F2" s="127" t="s">
        <v>115</v>
      </c>
      <c r="G2" s="277" t="s">
        <v>118</v>
      </c>
      <c r="H2" s="278"/>
    </row>
    <row r="3" spans="1:18" ht="18" customHeight="1" x14ac:dyDescent="0.3">
      <c r="A3" s="128" t="s">
        <v>114</v>
      </c>
      <c r="B3" s="129" t="s">
        <v>117</v>
      </c>
      <c r="C3" s="130" t="s">
        <v>34</v>
      </c>
      <c r="D3" s="276" t="s">
        <v>32</v>
      </c>
      <c r="E3" s="276"/>
      <c r="F3" s="127" t="s">
        <v>92</v>
      </c>
      <c r="G3" s="277" t="s">
        <v>100</v>
      </c>
      <c r="H3" s="278"/>
    </row>
    <row r="4" spans="1:18" ht="18" customHeight="1" x14ac:dyDescent="0.25">
      <c r="A4" s="131" t="s">
        <v>98</v>
      </c>
      <c r="B4" s="129" t="s">
        <v>101</v>
      </c>
      <c r="C4" s="130" t="s">
        <v>33</v>
      </c>
      <c r="D4" s="276" t="s">
        <v>20</v>
      </c>
      <c r="E4" s="276"/>
      <c r="F4" s="127" t="s">
        <v>54</v>
      </c>
      <c r="G4" s="279" t="s">
        <v>116</v>
      </c>
      <c r="H4" s="280"/>
    </row>
    <row r="5" spans="1:18" ht="21.6" customHeight="1" thickBot="1" x14ac:dyDescent="0.3">
      <c r="A5" s="131" t="s">
        <v>99</v>
      </c>
      <c r="B5" s="132">
        <v>24</v>
      </c>
      <c r="C5" s="130" t="s">
        <v>55</v>
      </c>
      <c r="D5" s="133" t="s">
        <v>56</v>
      </c>
      <c r="E5" s="134">
        <v>44958</v>
      </c>
      <c r="F5" s="135" t="s">
        <v>36</v>
      </c>
      <c r="G5" s="267">
        <v>1234567</v>
      </c>
      <c r="H5" s="268"/>
    </row>
    <row r="6" spans="1:18" ht="18" customHeight="1" thickBot="1" x14ac:dyDescent="0.3">
      <c r="A6" s="131" t="s">
        <v>97</v>
      </c>
      <c r="B6" s="136" t="s">
        <v>100</v>
      </c>
      <c r="C6" s="130"/>
      <c r="D6" s="133" t="s">
        <v>57</v>
      </c>
      <c r="E6" s="134">
        <v>45322</v>
      </c>
      <c r="F6" s="137" t="s">
        <v>94</v>
      </c>
      <c r="G6" s="269">
        <v>44972</v>
      </c>
      <c r="H6" s="270"/>
    </row>
    <row r="7" spans="1:18" ht="18" customHeight="1" thickBot="1" x14ac:dyDescent="0.3">
      <c r="A7" s="131" t="s">
        <v>96</v>
      </c>
      <c r="B7" s="107" t="s">
        <v>102</v>
      </c>
      <c r="C7" s="130"/>
    </row>
    <row r="8" spans="1:18" ht="48" thickBot="1" x14ac:dyDescent="0.3">
      <c r="C8" s="138" t="s">
        <v>4</v>
      </c>
      <c r="D8" s="139" t="s">
        <v>0</v>
      </c>
      <c r="E8" s="140" t="s">
        <v>1</v>
      </c>
      <c r="F8" s="141" t="s">
        <v>15</v>
      </c>
      <c r="G8" s="141" t="s">
        <v>16</v>
      </c>
      <c r="H8" s="142" t="s">
        <v>14</v>
      </c>
      <c r="I8" s="143" t="s">
        <v>49</v>
      </c>
      <c r="J8" s="121"/>
    </row>
    <row r="9" spans="1:18" ht="16.5" thickBot="1" x14ac:dyDescent="0.3">
      <c r="A9" s="271" t="s">
        <v>47</v>
      </c>
      <c r="B9" s="272"/>
      <c r="C9" s="144"/>
      <c r="D9" s="145"/>
      <c r="E9" s="145"/>
      <c r="F9" s="145"/>
      <c r="G9" s="145"/>
      <c r="H9" s="145"/>
      <c r="I9" s="146"/>
      <c r="R9" s="147"/>
    </row>
    <row r="10" spans="1:18" x14ac:dyDescent="0.25">
      <c r="A10" s="148" t="s">
        <v>38</v>
      </c>
      <c r="B10" s="149" t="s">
        <v>46</v>
      </c>
      <c r="C10" s="150"/>
      <c r="D10" s="150"/>
      <c r="E10" s="150"/>
      <c r="F10" s="150"/>
      <c r="G10" s="150"/>
      <c r="H10" s="150"/>
      <c r="I10" s="151"/>
    </row>
    <row r="11" spans="1:18" x14ac:dyDescent="0.25">
      <c r="A11" s="152">
        <v>20</v>
      </c>
      <c r="B11" s="153" t="s">
        <v>39</v>
      </c>
      <c r="C11" s="154">
        <v>731477</v>
      </c>
      <c r="D11" s="89">
        <v>731477</v>
      </c>
      <c r="E11" s="89">
        <v>0</v>
      </c>
      <c r="F11" s="89">
        <v>0</v>
      </c>
      <c r="G11" s="89">
        <v>0</v>
      </c>
      <c r="H11" s="89">
        <v>0</v>
      </c>
      <c r="I11" s="44">
        <f>C11-D11-E11-F11-G11-H11</f>
        <v>0</v>
      </c>
    </row>
    <row r="12" spans="1:18" x14ac:dyDescent="0.25">
      <c r="A12" s="131"/>
      <c r="B12" s="153" t="s">
        <v>40</v>
      </c>
      <c r="C12" s="155">
        <v>253545</v>
      </c>
      <c r="D12" s="90">
        <v>253545</v>
      </c>
      <c r="E12" s="90">
        <v>0</v>
      </c>
      <c r="F12" s="90">
        <v>0</v>
      </c>
      <c r="G12" s="90">
        <v>0</v>
      </c>
      <c r="H12" s="90">
        <v>0</v>
      </c>
      <c r="I12" s="46">
        <f t="shared" ref="I12:I62" si="0">C12-D12-E12-F12-G12-H12</f>
        <v>0</v>
      </c>
    </row>
    <row r="13" spans="1:18" x14ac:dyDescent="0.25">
      <c r="A13" s="131"/>
      <c r="B13" s="156" t="s">
        <v>52</v>
      </c>
      <c r="C13" s="157"/>
      <c r="D13" s="158"/>
      <c r="E13" s="158"/>
      <c r="F13" s="158"/>
      <c r="G13" s="158"/>
      <c r="H13" s="158"/>
      <c r="I13" s="159"/>
    </row>
    <row r="14" spans="1:18" x14ac:dyDescent="0.25">
      <c r="A14" s="131"/>
      <c r="B14" s="160" t="s">
        <v>64</v>
      </c>
      <c r="C14" s="154">
        <v>0</v>
      </c>
      <c r="D14" s="43">
        <f>C14</f>
        <v>0</v>
      </c>
      <c r="E14" s="161"/>
      <c r="F14" s="161"/>
      <c r="G14" s="161"/>
      <c r="H14" s="161"/>
      <c r="I14" s="44">
        <f t="shared" ref="I14:I15" si="1">C14-D14-E14-F14-G14-H14</f>
        <v>0</v>
      </c>
    </row>
    <row r="15" spans="1:18" ht="17.45" customHeight="1" x14ac:dyDescent="0.25">
      <c r="A15" s="131"/>
      <c r="B15" s="160" t="s">
        <v>65</v>
      </c>
      <c r="C15" s="154">
        <v>0</v>
      </c>
      <c r="D15" s="162"/>
      <c r="E15" s="42">
        <f>C15</f>
        <v>0</v>
      </c>
      <c r="F15" s="161"/>
      <c r="G15" s="161"/>
      <c r="H15" s="161"/>
      <c r="I15" s="44">
        <f t="shared" si="1"/>
        <v>0</v>
      </c>
      <c r="R15" s="147"/>
    </row>
    <row r="16" spans="1:18" x14ac:dyDescent="0.25">
      <c r="A16" s="131"/>
      <c r="B16" s="163" t="s">
        <v>107</v>
      </c>
      <c r="C16" s="154">
        <v>0</v>
      </c>
      <c r="D16" s="161"/>
      <c r="E16" s="161"/>
      <c r="F16" s="161"/>
      <c r="G16" s="42">
        <f>C16</f>
        <v>0</v>
      </c>
      <c r="H16" s="161"/>
      <c r="I16" s="44">
        <f t="shared" si="0"/>
        <v>0</v>
      </c>
      <c r="R16" s="147"/>
    </row>
    <row r="17" spans="1:18" x14ac:dyDescent="0.25">
      <c r="A17" s="131"/>
      <c r="B17" s="163" t="s">
        <v>44</v>
      </c>
      <c r="C17" s="154">
        <v>2500</v>
      </c>
      <c r="D17" s="43">
        <f>C17</f>
        <v>2500</v>
      </c>
      <c r="E17" s="161"/>
      <c r="F17" s="161"/>
      <c r="G17" s="161"/>
      <c r="H17" s="161"/>
      <c r="I17" s="45">
        <f t="shared" si="0"/>
        <v>0</v>
      </c>
      <c r="R17" s="147"/>
    </row>
    <row r="18" spans="1:18" x14ac:dyDescent="0.25">
      <c r="A18" s="131"/>
      <c r="B18" s="163" t="s">
        <v>108</v>
      </c>
      <c r="C18" s="154">
        <v>5000</v>
      </c>
      <c r="D18" s="162"/>
      <c r="E18" s="161"/>
      <c r="F18" s="161"/>
      <c r="G18" s="161"/>
      <c r="H18" s="42">
        <f>C18</f>
        <v>5000</v>
      </c>
      <c r="I18" s="44">
        <f t="shared" si="0"/>
        <v>0</v>
      </c>
      <c r="R18" s="147"/>
    </row>
    <row r="19" spans="1:18" x14ac:dyDescent="0.25">
      <c r="A19" s="131"/>
      <c r="B19" s="164" t="s">
        <v>59</v>
      </c>
      <c r="C19" s="154">
        <v>18720</v>
      </c>
      <c r="D19" s="43">
        <f>C19</f>
        <v>18720</v>
      </c>
      <c r="E19" s="161"/>
      <c r="F19" s="161"/>
      <c r="G19" s="161"/>
      <c r="H19" s="161"/>
      <c r="I19" s="44">
        <f t="shared" si="0"/>
        <v>0</v>
      </c>
      <c r="R19" s="147"/>
    </row>
    <row r="20" spans="1:18" x14ac:dyDescent="0.25">
      <c r="A20" s="131"/>
      <c r="B20" s="165" t="s">
        <v>42</v>
      </c>
      <c r="C20" s="154">
        <v>46800</v>
      </c>
      <c r="D20" s="43">
        <f>C20</f>
        <v>46800</v>
      </c>
      <c r="E20" s="161"/>
      <c r="F20" s="161"/>
      <c r="G20" s="161"/>
      <c r="H20" s="161"/>
      <c r="I20" s="44">
        <f t="shared" si="0"/>
        <v>0</v>
      </c>
      <c r="R20" s="147"/>
    </row>
    <row r="21" spans="1:18" x14ac:dyDescent="0.25">
      <c r="A21" s="131"/>
      <c r="B21" s="165" t="s">
        <v>60</v>
      </c>
      <c r="C21" s="154">
        <v>12600</v>
      </c>
      <c r="D21" s="43">
        <f>C21</f>
        <v>12600</v>
      </c>
      <c r="E21" s="161"/>
      <c r="F21" s="161"/>
      <c r="G21" s="161"/>
      <c r="H21" s="161"/>
      <c r="I21" s="44">
        <f t="shared" si="0"/>
        <v>0</v>
      </c>
      <c r="R21" s="147"/>
    </row>
    <row r="22" spans="1:18" x14ac:dyDescent="0.25">
      <c r="A22" s="131"/>
      <c r="B22" s="165" t="s">
        <v>109</v>
      </c>
      <c r="C22" s="154">
        <v>14408</v>
      </c>
      <c r="D22" s="43">
        <f>C22</f>
        <v>14408</v>
      </c>
      <c r="E22" s="161"/>
      <c r="F22" s="161"/>
      <c r="G22" s="161"/>
      <c r="H22" s="161"/>
      <c r="I22" s="44">
        <f t="shared" si="0"/>
        <v>0</v>
      </c>
      <c r="R22" s="147"/>
    </row>
    <row r="23" spans="1:18" x14ac:dyDescent="0.25">
      <c r="A23" s="131"/>
      <c r="B23" s="166" t="s">
        <v>45</v>
      </c>
      <c r="C23" s="154">
        <v>0</v>
      </c>
      <c r="D23" s="89">
        <v>0</v>
      </c>
      <c r="E23" s="89">
        <v>0</v>
      </c>
      <c r="F23" s="92">
        <v>0</v>
      </c>
      <c r="G23" s="92">
        <v>0</v>
      </c>
      <c r="H23" s="92">
        <v>0</v>
      </c>
      <c r="I23" s="44">
        <f t="shared" si="0"/>
        <v>0</v>
      </c>
      <c r="R23" s="147"/>
    </row>
    <row r="24" spans="1:18" x14ac:dyDescent="0.25">
      <c r="A24" s="131"/>
      <c r="B24" s="166" t="s">
        <v>45</v>
      </c>
      <c r="C24" s="154">
        <v>0</v>
      </c>
      <c r="D24" s="89">
        <v>0</v>
      </c>
      <c r="E24" s="89">
        <v>0</v>
      </c>
      <c r="F24" s="92">
        <v>0</v>
      </c>
      <c r="G24" s="92">
        <v>0</v>
      </c>
      <c r="H24" s="92">
        <v>0</v>
      </c>
      <c r="I24" s="44">
        <f t="shared" si="0"/>
        <v>0</v>
      </c>
      <c r="R24" s="147"/>
    </row>
    <row r="25" spans="1:18" x14ac:dyDescent="0.25">
      <c r="A25" s="131"/>
      <c r="B25" s="166" t="s">
        <v>45</v>
      </c>
      <c r="C25" s="154">
        <v>0</v>
      </c>
      <c r="D25" s="89">
        <v>0</v>
      </c>
      <c r="E25" s="89">
        <v>0</v>
      </c>
      <c r="F25" s="92">
        <v>0</v>
      </c>
      <c r="G25" s="92">
        <v>0</v>
      </c>
      <c r="H25" s="92">
        <v>0</v>
      </c>
      <c r="I25" s="44">
        <f>C25-D25-E25-F25-G25-H25</f>
        <v>0</v>
      </c>
      <c r="R25" s="147"/>
    </row>
    <row r="26" spans="1:18" x14ac:dyDescent="0.25">
      <c r="A26" s="131"/>
      <c r="B26" s="166" t="s">
        <v>45</v>
      </c>
      <c r="C26" s="154">
        <v>0</v>
      </c>
      <c r="D26" s="89">
        <v>0</v>
      </c>
      <c r="E26" s="89">
        <v>0</v>
      </c>
      <c r="F26" s="92">
        <v>0</v>
      </c>
      <c r="G26" s="92">
        <v>0</v>
      </c>
      <c r="H26" s="92">
        <v>0</v>
      </c>
      <c r="I26" s="44">
        <f>C26-D26-E26-F26-G26-H26</f>
        <v>0</v>
      </c>
      <c r="R26" s="147"/>
    </row>
    <row r="27" spans="1:18" x14ac:dyDescent="0.25">
      <c r="A27" s="131"/>
      <c r="B27" s="167" t="s">
        <v>45</v>
      </c>
      <c r="C27" s="155">
        <v>0</v>
      </c>
      <c r="D27" s="90">
        <v>0</v>
      </c>
      <c r="E27" s="90">
        <v>0</v>
      </c>
      <c r="F27" s="93">
        <v>0</v>
      </c>
      <c r="G27" s="93">
        <v>0</v>
      </c>
      <c r="H27" s="93">
        <v>0</v>
      </c>
      <c r="I27" s="46">
        <f t="shared" si="0"/>
        <v>0</v>
      </c>
      <c r="R27" s="147"/>
    </row>
    <row r="28" spans="1:18" x14ac:dyDescent="0.25">
      <c r="A28" s="131"/>
      <c r="B28" s="156" t="s">
        <v>41</v>
      </c>
      <c r="C28" s="157"/>
      <c r="D28" s="158"/>
      <c r="E28" s="158"/>
      <c r="F28" s="158"/>
      <c r="G28" s="158"/>
      <c r="H28" s="158"/>
      <c r="I28" s="159"/>
      <c r="R28" s="147"/>
    </row>
    <row r="29" spans="1:18" x14ac:dyDescent="0.25">
      <c r="A29" s="131"/>
      <c r="B29" s="168" t="s">
        <v>67</v>
      </c>
      <c r="C29" s="154">
        <v>320</v>
      </c>
      <c r="D29" s="89">
        <v>320</v>
      </c>
      <c r="E29" s="89">
        <v>0</v>
      </c>
      <c r="F29" s="92">
        <v>0</v>
      </c>
      <c r="G29" s="92">
        <v>0</v>
      </c>
      <c r="H29" s="92">
        <v>0</v>
      </c>
      <c r="I29" s="44">
        <f t="shared" si="0"/>
        <v>0</v>
      </c>
      <c r="R29" s="147"/>
    </row>
    <row r="30" spans="1:18" x14ac:dyDescent="0.25">
      <c r="A30" s="131"/>
      <c r="B30" s="168" t="s">
        <v>110</v>
      </c>
      <c r="C30" s="154">
        <v>12000</v>
      </c>
      <c r="D30" s="89">
        <v>0</v>
      </c>
      <c r="E30" s="89">
        <v>0</v>
      </c>
      <c r="F30" s="92">
        <v>12000</v>
      </c>
      <c r="G30" s="92">
        <v>0</v>
      </c>
      <c r="H30" s="92">
        <v>0</v>
      </c>
      <c r="I30" s="44">
        <f t="shared" si="0"/>
        <v>0</v>
      </c>
      <c r="R30" s="147"/>
    </row>
    <row r="31" spans="1:18" x14ac:dyDescent="0.25">
      <c r="A31" s="131"/>
      <c r="B31" s="168" t="s">
        <v>66</v>
      </c>
      <c r="C31" s="154">
        <v>0</v>
      </c>
      <c r="D31" s="89">
        <v>0</v>
      </c>
      <c r="E31" s="89">
        <v>0</v>
      </c>
      <c r="F31" s="92">
        <v>0</v>
      </c>
      <c r="G31" s="92">
        <v>0</v>
      </c>
      <c r="H31" s="92">
        <v>0</v>
      </c>
      <c r="I31" s="44">
        <f t="shared" si="0"/>
        <v>0</v>
      </c>
      <c r="R31" s="147"/>
    </row>
    <row r="32" spans="1:18" x14ac:dyDescent="0.25">
      <c r="A32" s="131"/>
      <c r="B32" s="168" t="s">
        <v>66</v>
      </c>
      <c r="C32" s="154">
        <v>0</v>
      </c>
      <c r="D32" s="89">
        <v>0</v>
      </c>
      <c r="E32" s="89">
        <v>0</v>
      </c>
      <c r="F32" s="92">
        <v>0</v>
      </c>
      <c r="G32" s="92">
        <v>0</v>
      </c>
      <c r="H32" s="92">
        <v>0</v>
      </c>
      <c r="I32" s="44">
        <f t="shared" si="0"/>
        <v>0</v>
      </c>
      <c r="R32" s="147"/>
    </row>
    <row r="33" spans="1:18" ht="16.5" thickBot="1" x14ac:dyDescent="0.3">
      <c r="A33" s="131"/>
      <c r="B33" s="168" t="s">
        <v>66</v>
      </c>
      <c r="C33" s="154">
        <v>0</v>
      </c>
      <c r="D33" s="89">
        <v>0</v>
      </c>
      <c r="E33" s="89">
        <v>0</v>
      </c>
      <c r="F33" s="92">
        <v>0</v>
      </c>
      <c r="G33" s="92">
        <v>0</v>
      </c>
      <c r="H33" s="92">
        <v>0</v>
      </c>
      <c r="I33" s="44">
        <f t="shared" si="0"/>
        <v>0</v>
      </c>
      <c r="R33" s="147"/>
    </row>
    <row r="34" spans="1:18" ht="16.149999999999999" customHeight="1" thickBot="1" x14ac:dyDescent="0.3">
      <c r="A34" s="169" t="s">
        <v>50</v>
      </c>
      <c r="B34" s="170"/>
      <c r="C34" s="171"/>
      <c r="D34" s="145"/>
      <c r="E34" s="145"/>
      <c r="F34" s="145"/>
      <c r="G34" s="145"/>
      <c r="H34" s="145"/>
      <c r="I34" s="145"/>
      <c r="M34" s="122"/>
      <c r="N34" s="122"/>
    </row>
    <row r="35" spans="1:18" x14ac:dyDescent="0.25">
      <c r="A35" s="131"/>
      <c r="B35" s="172" t="s">
        <v>103</v>
      </c>
      <c r="C35" s="173">
        <v>89738</v>
      </c>
      <c r="D35" s="96">
        <v>79867</v>
      </c>
      <c r="E35" s="96">
        <v>0</v>
      </c>
      <c r="F35" s="92">
        <v>5387</v>
      </c>
      <c r="G35" s="92">
        <v>0</v>
      </c>
      <c r="H35" s="92">
        <v>4484</v>
      </c>
      <c r="I35" s="48">
        <f t="shared" si="0"/>
        <v>0</v>
      </c>
      <c r="K35" s="222"/>
      <c r="L35" s="222"/>
      <c r="M35" s="233" t="s">
        <v>84</v>
      </c>
      <c r="N35" s="281"/>
    </row>
    <row r="36" spans="1:18" x14ac:dyDescent="0.25">
      <c r="A36" s="131"/>
      <c r="B36" s="172" t="s">
        <v>104</v>
      </c>
      <c r="C36" s="173">
        <v>0</v>
      </c>
      <c r="D36" s="96">
        <v>0</v>
      </c>
      <c r="E36" s="96">
        <v>0</v>
      </c>
      <c r="F36" s="92">
        <v>0</v>
      </c>
      <c r="G36" s="92">
        <v>0</v>
      </c>
      <c r="H36" s="92">
        <v>0</v>
      </c>
      <c r="I36" s="48">
        <f t="shared" si="0"/>
        <v>0</v>
      </c>
      <c r="K36" s="119"/>
      <c r="L36" s="119"/>
      <c r="M36" s="233"/>
      <c r="N36" s="281"/>
    </row>
    <row r="37" spans="1:18" ht="15.6" customHeight="1" x14ac:dyDescent="0.25">
      <c r="A37" s="131"/>
      <c r="B37" s="172" t="s">
        <v>105</v>
      </c>
      <c r="C37" s="173">
        <v>23000</v>
      </c>
      <c r="D37" s="96">
        <v>20470</v>
      </c>
      <c r="E37" s="96">
        <v>0</v>
      </c>
      <c r="F37" s="92">
        <v>1380</v>
      </c>
      <c r="G37" s="92">
        <v>0</v>
      </c>
      <c r="H37" s="92">
        <v>1150</v>
      </c>
      <c r="I37" s="48">
        <f t="shared" si="0"/>
        <v>0</v>
      </c>
      <c r="M37" s="233"/>
      <c r="N37" s="281"/>
    </row>
    <row r="38" spans="1:18" ht="15.6" customHeight="1" x14ac:dyDescent="0.25">
      <c r="A38" s="131"/>
      <c r="B38" s="172" t="s">
        <v>106</v>
      </c>
      <c r="C38" s="173">
        <v>43500</v>
      </c>
      <c r="D38" s="96">
        <v>38715</v>
      </c>
      <c r="E38" s="96">
        <v>0</v>
      </c>
      <c r="F38" s="92">
        <v>2610</v>
      </c>
      <c r="G38" s="92">
        <v>0</v>
      </c>
      <c r="H38" s="92">
        <v>2175</v>
      </c>
      <c r="I38" s="48">
        <f t="shared" si="0"/>
        <v>0</v>
      </c>
      <c r="M38" s="233"/>
      <c r="N38" s="281"/>
    </row>
    <row r="39" spans="1:18" x14ac:dyDescent="0.25">
      <c r="A39" s="131"/>
      <c r="B39" s="172" t="s">
        <v>73</v>
      </c>
      <c r="C39" s="173">
        <v>18000</v>
      </c>
      <c r="D39" s="96">
        <v>16020</v>
      </c>
      <c r="E39" s="96">
        <v>0</v>
      </c>
      <c r="F39" s="92">
        <v>1080</v>
      </c>
      <c r="G39" s="92">
        <v>0</v>
      </c>
      <c r="H39" s="92">
        <v>900</v>
      </c>
      <c r="I39" s="48">
        <f t="shared" si="0"/>
        <v>0</v>
      </c>
      <c r="K39" s="221" t="s">
        <v>112</v>
      </c>
      <c r="L39" s="221"/>
      <c r="M39" s="235"/>
      <c r="N39" s="236"/>
    </row>
    <row r="40" spans="1:18" x14ac:dyDescent="0.25">
      <c r="A40" s="131"/>
      <c r="B40" s="172" t="s">
        <v>76</v>
      </c>
      <c r="C40" s="173">
        <v>3500</v>
      </c>
      <c r="D40" s="96">
        <v>3115</v>
      </c>
      <c r="E40" s="96">
        <v>0</v>
      </c>
      <c r="F40" s="92">
        <v>210</v>
      </c>
      <c r="G40" s="92">
        <v>0</v>
      </c>
      <c r="H40" s="92">
        <v>175</v>
      </c>
      <c r="I40" s="48">
        <f t="shared" si="0"/>
        <v>0</v>
      </c>
      <c r="K40" s="109" t="s">
        <v>119</v>
      </c>
      <c r="L40" s="123">
        <f>D11+D12+D47+D48</f>
        <v>1353554</v>
      </c>
      <c r="M40" s="110">
        <f>L40/L46</f>
        <v>0.80826758770264107</v>
      </c>
    </row>
    <row r="41" spans="1:18" x14ac:dyDescent="0.25">
      <c r="A41" s="131"/>
      <c r="B41" s="163" t="s">
        <v>48</v>
      </c>
      <c r="C41" s="154">
        <v>48410</v>
      </c>
      <c r="D41" s="96">
        <v>43085</v>
      </c>
      <c r="E41" s="96">
        <v>0</v>
      </c>
      <c r="F41" s="92">
        <v>2905</v>
      </c>
      <c r="G41" s="92">
        <v>0</v>
      </c>
      <c r="H41" s="92">
        <v>2420</v>
      </c>
      <c r="I41" s="48">
        <f t="shared" si="0"/>
        <v>0</v>
      </c>
      <c r="K41" s="109" t="s">
        <v>120</v>
      </c>
      <c r="L41" s="123">
        <f>E11+E12+E47+E48</f>
        <v>0</v>
      </c>
      <c r="M41" s="110">
        <f>L41/L46</f>
        <v>0</v>
      </c>
    </row>
    <row r="42" spans="1:18" x14ac:dyDescent="0.25">
      <c r="A42" s="131"/>
      <c r="B42" s="166" t="s">
        <v>45</v>
      </c>
      <c r="C42" s="154">
        <v>0</v>
      </c>
      <c r="D42" s="89">
        <v>0</v>
      </c>
      <c r="E42" s="89">
        <v>0</v>
      </c>
      <c r="F42" s="92">
        <v>0</v>
      </c>
      <c r="G42" s="92">
        <v>0</v>
      </c>
      <c r="H42" s="92">
        <v>0</v>
      </c>
      <c r="I42" s="48">
        <f t="shared" si="0"/>
        <v>0</v>
      </c>
      <c r="K42" s="109" t="s">
        <v>113</v>
      </c>
      <c r="L42" s="123">
        <f>H11+H12+H47+H48</f>
        <v>0</v>
      </c>
      <c r="M42" s="110">
        <f>L42/L46</f>
        <v>0</v>
      </c>
    </row>
    <row r="43" spans="1:18" x14ac:dyDescent="0.25">
      <c r="A43" s="131"/>
      <c r="B43" s="166" t="s">
        <v>45</v>
      </c>
      <c r="C43" s="155">
        <v>0</v>
      </c>
      <c r="D43" s="90">
        <v>0</v>
      </c>
      <c r="E43" s="90">
        <v>0</v>
      </c>
      <c r="F43" s="93">
        <v>0</v>
      </c>
      <c r="G43" s="93">
        <v>0</v>
      </c>
      <c r="H43" s="93">
        <v>0</v>
      </c>
      <c r="I43" s="48">
        <f t="shared" si="0"/>
        <v>0</v>
      </c>
      <c r="K43" s="109" t="s">
        <v>91</v>
      </c>
      <c r="L43" s="123">
        <f>F11+F12+F47+F48+F50+F51</f>
        <v>160540</v>
      </c>
      <c r="M43" s="110">
        <f>L43/L46</f>
        <v>9.5865609003986538E-2</v>
      </c>
    </row>
    <row r="44" spans="1:18" ht="16.5" thickBot="1" x14ac:dyDescent="0.3">
      <c r="A44" s="131"/>
      <c r="B44" s="167" t="s">
        <v>45</v>
      </c>
      <c r="C44" s="155">
        <v>0</v>
      </c>
      <c r="D44" s="90">
        <v>0</v>
      </c>
      <c r="E44" s="90">
        <v>0</v>
      </c>
      <c r="F44" s="93">
        <v>0</v>
      </c>
      <c r="G44" s="93">
        <v>0</v>
      </c>
      <c r="H44" s="93">
        <v>0</v>
      </c>
      <c r="I44" s="48">
        <f t="shared" si="0"/>
        <v>0</v>
      </c>
      <c r="K44" s="109" t="s">
        <v>79</v>
      </c>
      <c r="L44" s="123">
        <f>G11+G12+G47+G48+G50+G51</f>
        <v>160542</v>
      </c>
      <c r="M44" s="110">
        <f>L44/L46</f>
        <v>9.586680329337241E-2</v>
      </c>
    </row>
    <row r="45" spans="1:18" ht="16.5" thickBot="1" x14ac:dyDescent="0.3">
      <c r="A45" s="169" t="s">
        <v>51</v>
      </c>
      <c r="B45" s="174"/>
      <c r="C45" s="144"/>
      <c r="D45" s="145"/>
      <c r="E45" s="145"/>
      <c r="F45" s="145"/>
      <c r="G45" s="145"/>
      <c r="H45" s="145"/>
      <c r="I45" s="146"/>
      <c r="K45" s="109" t="s">
        <v>123</v>
      </c>
      <c r="L45" s="123">
        <f>I11+I12+I47+I48+I50+I51</f>
        <v>0</v>
      </c>
      <c r="M45" s="110">
        <f>M46-M40-M41-M42-M43-M44</f>
        <v>0</v>
      </c>
    </row>
    <row r="46" spans="1:18" ht="16.5" thickBot="1" x14ac:dyDescent="0.3">
      <c r="A46" s="148" t="s">
        <v>38</v>
      </c>
      <c r="B46" s="175" t="s">
        <v>61</v>
      </c>
      <c r="C46" s="176"/>
      <c r="D46" s="150"/>
      <c r="E46" s="150"/>
      <c r="F46" s="150"/>
      <c r="G46" s="150"/>
      <c r="H46" s="150"/>
      <c r="I46" s="151"/>
      <c r="L46" s="124">
        <f>SUM(L40:L45)</f>
        <v>1674636</v>
      </c>
      <c r="M46" s="215">
        <v>1</v>
      </c>
    </row>
    <row r="47" spans="1:18" ht="16.5" thickTop="1" x14ac:dyDescent="0.25">
      <c r="A47" s="177">
        <v>8.5</v>
      </c>
      <c r="B47" s="153" t="s">
        <v>39</v>
      </c>
      <c r="C47" s="154">
        <v>375675</v>
      </c>
      <c r="D47" s="89">
        <v>278625</v>
      </c>
      <c r="E47" s="96">
        <v>0</v>
      </c>
      <c r="F47" s="92">
        <v>48525</v>
      </c>
      <c r="G47" s="92">
        <v>48525</v>
      </c>
      <c r="H47" s="92">
        <v>0</v>
      </c>
      <c r="I47" s="44">
        <f t="shared" si="0"/>
        <v>0</v>
      </c>
      <c r="K47" s="178" t="s">
        <v>86</v>
      </c>
    </row>
    <row r="48" spans="1:18" x14ac:dyDescent="0.25">
      <c r="A48" s="131"/>
      <c r="B48" s="153" t="s">
        <v>40</v>
      </c>
      <c r="C48" s="155">
        <v>118907</v>
      </c>
      <c r="D48" s="90">
        <v>89907</v>
      </c>
      <c r="E48" s="96">
        <v>0</v>
      </c>
      <c r="F48" s="92">
        <v>14500</v>
      </c>
      <c r="G48" s="92">
        <v>14500</v>
      </c>
      <c r="H48" s="92">
        <v>0</v>
      </c>
      <c r="I48" s="46">
        <f t="shared" si="0"/>
        <v>0</v>
      </c>
      <c r="K48" s="179" t="s">
        <v>88</v>
      </c>
    </row>
    <row r="49" spans="1:11" x14ac:dyDescent="0.25">
      <c r="A49" s="131"/>
      <c r="B49" s="180" t="s">
        <v>58</v>
      </c>
      <c r="C49" s="181"/>
      <c r="D49" s="158"/>
      <c r="E49" s="158"/>
      <c r="F49" s="158"/>
      <c r="G49" s="158"/>
      <c r="H49" s="158"/>
      <c r="I49" s="159"/>
      <c r="K49" s="179" t="s">
        <v>87</v>
      </c>
    </row>
    <row r="50" spans="1:11" x14ac:dyDescent="0.25">
      <c r="A50" s="131"/>
      <c r="B50" s="153" t="s">
        <v>39</v>
      </c>
      <c r="C50" s="154">
        <v>150032</v>
      </c>
      <c r="D50" s="182"/>
      <c r="E50" s="161"/>
      <c r="F50" s="92">
        <v>75015</v>
      </c>
      <c r="G50" s="92">
        <v>75017</v>
      </c>
      <c r="H50" s="161"/>
      <c r="I50" s="44">
        <f t="shared" si="0"/>
        <v>0</v>
      </c>
    </row>
    <row r="51" spans="1:11" x14ac:dyDescent="0.25">
      <c r="A51" s="131"/>
      <c r="B51" s="153" t="s">
        <v>40</v>
      </c>
      <c r="C51" s="154">
        <v>45000</v>
      </c>
      <c r="D51" s="182"/>
      <c r="E51" s="161"/>
      <c r="F51" s="92">
        <v>22500</v>
      </c>
      <c r="G51" s="92">
        <v>22500</v>
      </c>
      <c r="H51" s="161"/>
      <c r="I51" s="44">
        <f t="shared" si="0"/>
        <v>0</v>
      </c>
    </row>
    <row r="52" spans="1:11" x14ac:dyDescent="0.25">
      <c r="B52" s="163" t="s">
        <v>62</v>
      </c>
      <c r="C52" s="154">
        <v>13008</v>
      </c>
      <c r="D52" s="89">
        <v>11577</v>
      </c>
      <c r="E52" s="96">
        <v>0</v>
      </c>
      <c r="F52" s="92">
        <v>780</v>
      </c>
      <c r="G52" s="92">
        <v>651</v>
      </c>
      <c r="H52" s="92">
        <v>0</v>
      </c>
      <c r="I52" s="44">
        <f t="shared" si="0"/>
        <v>0</v>
      </c>
    </row>
    <row r="53" spans="1:11" x14ac:dyDescent="0.25">
      <c r="B53" s="165" t="s">
        <v>75</v>
      </c>
      <c r="C53" s="154">
        <v>9711</v>
      </c>
      <c r="D53" s="89">
        <v>8643</v>
      </c>
      <c r="E53" s="96">
        <v>0</v>
      </c>
      <c r="F53" s="92">
        <v>583</v>
      </c>
      <c r="G53" s="92">
        <v>485</v>
      </c>
      <c r="H53" s="92">
        <v>0</v>
      </c>
      <c r="I53" s="44">
        <f t="shared" si="0"/>
        <v>0</v>
      </c>
    </row>
    <row r="54" spans="1:11" x14ac:dyDescent="0.25">
      <c r="B54" s="165" t="s">
        <v>74</v>
      </c>
      <c r="C54" s="154">
        <v>3876</v>
      </c>
      <c r="D54" s="89">
        <v>3450</v>
      </c>
      <c r="E54" s="96">
        <v>0</v>
      </c>
      <c r="F54" s="92">
        <v>233</v>
      </c>
      <c r="G54" s="92">
        <v>193</v>
      </c>
      <c r="H54" s="92">
        <v>0</v>
      </c>
      <c r="I54" s="44">
        <f t="shared" si="0"/>
        <v>0</v>
      </c>
    </row>
    <row r="55" spans="1:11" x14ac:dyDescent="0.25">
      <c r="B55" s="163" t="s">
        <v>2</v>
      </c>
      <c r="C55" s="154">
        <v>0</v>
      </c>
      <c r="D55" s="89">
        <v>0</v>
      </c>
      <c r="E55" s="96">
        <v>0</v>
      </c>
      <c r="F55" s="92">
        <v>0</v>
      </c>
      <c r="G55" s="92">
        <v>0</v>
      </c>
      <c r="H55" s="92">
        <v>0</v>
      </c>
      <c r="I55" s="44">
        <f t="shared" si="0"/>
        <v>0</v>
      </c>
    </row>
    <row r="56" spans="1:11" x14ac:dyDescent="0.25">
      <c r="B56" s="163" t="s">
        <v>63</v>
      </c>
      <c r="C56" s="154">
        <v>4268</v>
      </c>
      <c r="D56" s="89">
        <v>3799</v>
      </c>
      <c r="E56" s="96">
        <v>0</v>
      </c>
      <c r="F56" s="92">
        <v>256</v>
      </c>
      <c r="G56" s="92">
        <v>213</v>
      </c>
      <c r="H56" s="92">
        <v>0</v>
      </c>
      <c r="I56" s="44">
        <f t="shared" si="0"/>
        <v>0</v>
      </c>
    </row>
    <row r="57" spans="1:11" x14ac:dyDescent="0.25">
      <c r="B57" s="163" t="s">
        <v>43</v>
      </c>
      <c r="C57" s="154"/>
      <c r="D57" s="89">
        <v>0</v>
      </c>
      <c r="E57" s="96">
        <v>0</v>
      </c>
      <c r="F57" s="92">
        <v>0</v>
      </c>
      <c r="G57" s="92">
        <v>0</v>
      </c>
      <c r="H57" s="92">
        <v>0</v>
      </c>
      <c r="I57" s="44">
        <f t="shared" si="0"/>
        <v>0</v>
      </c>
    </row>
    <row r="58" spans="1:11" x14ac:dyDescent="0.25">
      <c r="B58" s="183" t="s">
        <v>53</v>
      </c>
      <c r="C58" s="155">
        <v>590</v>
      </c>
      <c r="D58" s="89">
        <v>525</v>
      </c>
      <c r="E58" s="96">
        <v>0</v>
      </c>
      <c r="F58" s="92">
        <v>35</v>
      </c>
      <c r="G58" s="92">
        <v>30</v>
      </c>
      <c r="H58" s="92">
        <v>0</v>
      </c>
      <c r="I58" s="46">
        <f>C58-D58-E58-F58-G58-H58</f>
        <v>0</v>
      </c>
    </row>
    <row r="59" spans="1:11" x14ac:dyDescent="0.25">
      <c r="A59" s="131"/>
      <c r="B59" s="166" t="s">
        <v>111</v>
      </c>
      <c r="C59" s="154">
        <v>5000</v>
      </c>
      <c r="D59" s="89">
        <v>4450</v>
      </c>
      <c r="E59" s="96">
        <v>0</v>
      </c>
      <c r="F59" s="92">
        <v>300</v>
      </c>
      <c r="G59" s="92">
        <v>250</v>
      </c>
      <c r="H59" s="92">
        <v>0</v>
      </c>
      <c r="I59" s="44">
        <f t="shared" ref="I59" si="2">C59-D59-E59-F59-G59-H59</f>
        <v>0</v>
      </c>
    </row>
    <row r="60" spans="1:11" x14ac:dyDescent="0.25">
      <c r="A60" s="131"/>
      <c r="B60" s="166" t="s">
        <v>45</v>
      </c>
      <c r="C60" s="154">
        <v>0</v>
      </c>
      <c r="D60" s="89">
        <v>0</v>
      </c>
      <c r="E60" s="96">
        <v>0</v>
      </c>
      <c r="F60" s="92">
        <v>0</v>
      </c>
      <c r="G60" s="92">
        <v>0</v>
      </c>
      <c r="H60" s="92">
        <v>0</v>
      </c>
      <c r="I60" s="44">
        <f t="shared" si="0"/>
        <v>0</v>
      </c>
    </row>
    <row r="61" spans="1:11" ht="16.5" thickBot="1" x14ac:dyDescent="0.3">
      <c r="A61" s="131"/>
      <c r="B61" s="166" t="s">
        <v>45</v>
      </c>
      <c r="C61" s="154">
        <v>0</v>
      </c>
      <c r="D61" s="89">
        <v>0</v>
      </c>
      <c r="E61" s="96">
        <v>0</v>
      </c>
      <c r="F61" s="92">
        <v>0</v>
      </c>
      <c r="G61" s="92">
        <v>0</v>
      </c>
      <c r="H61" s="92">
        <v>0</v>
      </c>
      <c r="I61" s="44">
        <f t="shared" si="0"/>
        <v>0</v>
      </c>
    </row>
    <row r="62" spans="1:11" ht="16.5" thickBot="1" x14ac:dyDescent="0.3">
      <c r="A62" s="169" t="s">
        <v>85</v>
      </c>
      <c r="B62" s="184"/>
      <c r="C62" s="185">
        <v>0</v>
      </c>
      <c r="D62" s="99">
        <v>0</v>
      </c>
      <c r="E62" s="100">
        <v>0</v>
      </c>
      <c r="F62" s="100">
        <v>0</v>
      </c>
      <c r="G62" s="100">
        <v>0</v>
      </c>
      <c r="H62" s="100">
        <v>0</v>
      </c>
      <c r="I62" s="49">
        <f t="shared" si="0"/>
        <v>0</v>
      </c>
    </row>
    <row r="63" spans="1:11" ht="14.45" customHeight="1" thickBot="1" x14ac:dyDescent="0.3">
      <c r="A63" s="109" t="s">
        <v>80</v>
      </c>
      <c r="C63" s="186"/>
    </row>
    <row r="64" spans="1:11" ht="16.5" thickBot="1" x14ac:dyDescent="0.3">
      <c r="A64" s="177" t="s">
        <v>90</v>
      </c>
      <c r="B64" s="131" t="s">
        <v>3</v>
      </c>
      <c r="C64" s="187">
        <f t="shared" ref="C64:I64" si="3">SUM(C10:C63)</f>
        <v>2049585</v>
      </c>
      <c r="D64" s="188">
        <f t="shared" si="3"/>
        <v>1682618</v>
      </c>
      <c r="E64" s="189">
        <f t="shared" si="3"/>
        <v>0</v>
      </c>
      <c r="F64" s="189">
        <f t="shared" si="3"/>
        <v>188299</v>
      </c>
      <c r="G64" s="189">
        <f t="shared" si="3"/>
        <v>162364</v>
      </c>
      <c r="H64" s="189">
        <f t="shared" si="3"/>
        <v>16304</v>
      </c>
      <c r="I64" s="189">
        <f t="shared" si="3"/>
        <v>0</v>
      </c>
    </row>
    <row r="65" spans="1:9" ht="16.5" thickBot="1" x14ac:dyDescent="0.3">
      <c r="A65" s="190"/>
      <c r="B65" s="131" t="s">
        <v>10</v>
      </c>
      <c r="C65" s="191">
        <v>285763</v>
      </c>
      <c r="D65" s="92">
        <v>0</v>
      </c>
      <c r="E65" s="92">
        <v>0</v>
      </c>
      <c r="F65" s="92">
        <v>123399</v>
      </c>
      <c r="G65" s="92">
        <v>162364</v>
      </c>
      <c r="H65" s="92">
        <v>0</v>
      </c>
      <c r="I65" s="63">
        <f>C65-D65-E65-F65-G65-H65</f>
        <v>0</v>
      </c>
    </row>
    <row r="66" spans="1:9" ht="16.5" thickBot="1" x14ac:dyDescent="0.3">
      <c r="A66" s="281" t="s">
        <v>82</v>
      </c>
      <c r="B66" s="131" t="s">
        <v>6</v>
      </c>
      <c r="C66" s="187">
        <f>C64-C65</f>
        <v>1763822</v>
      </c>
      <c r="D66" s="192">
        <f>D64-D65</f>
        <v>1682618</v>
      </c>
      <c r="E66" s="193">
        <f t="shared" ref="E66:I66" si="4">E64-E65</f>
        <v>0</v>
      </c>
      <c r="F66" s="193">
        <f t="shared" si="4"/>
        <v>64900</v>
      </c>
      <c r="G66" s="193">
        <f t="shared" si="4"/>
        <v>0</v>
      </c>
      <c r="H66" s="193">
        <f t="shared" si="4"/>
        <v>16304</v>
      </c>
      <c r="I66" s="193">
        <f t="shared" si="4"/>
        <v>0</v>
      </c>
    </row>
    <row r="67" spans="1:9" ht="16.5" thickBot="1" x14ac:dyDescent="0.3">
      <c r="A67" s="281"/>
      <c r="B67" s="131" t="s">
        <v>12</v>
      </c>
      <c r="C67" s="102">
        <v>0.75</v>
      </c>
      <c r="D67" s="194"/>
      <c r="E67" s="195"/>
      <c r="F67" s="195"/>
      <c r="G67" s="195"/>
      <c r="H67" s="195"/>
      <c r="I67" s="195"/>
    </row>
    <row r="68" spans="1:9" ht="16.5" thickBot="1" x14ac:dyDescent="0.3">
      <c r="A68" s="196">
        <v>0</v>
      </c>
      <c r="B68" s="131" t="s">
        <v>69</v>
      </c>
      <c r="C68" s="197">
        <f t="shared" ref="C68:I68" si="5">IF(C66&gt;0,(C66/($B$5*$C67))/365,0)</f>
        <v>268.46605783866056</v>
      </c>
      <c r="D68" s="198">
        <f t="shared" si="5"/>
        <v>256.10624048706239</v>
      </c>
      <c r="E68" s="199">
        <f t="shared" si="5"/>
        <v>0</v>
      </c>
      <c r="F68" s="199">
        <f t="shared" si="5"/>
        <v>9.8782343987823449</v>
      </c>
      <c r="G68" s="199">
        <f t="shared" si="5"/>
        <v>0</v>
      </c>
      <c r="H68" s="199">
        <f t="shared" si="5"/>
        <v>2.4815829528158297</v>
      </c>
      <c r="I68" s="199">
        <f t="shared" si="5"/>
        <v>0</v>
      </c>
    </row>
    <row r="69" spans="1:9" ht="14.45" customHeight="1" thickBot="1" x14ac:dyDescent="0.3">
      <c r="A69" s="258" t="s">
        <v>83</v>
      </c>
      <c r="B69" s="258"/>
      <c r="C69" s="200"/>
      <c r="D69" s="200"/>
      <c r="E69" s="200"/>
      <c r="F69" s="200"/>
      <c r="G69" s="200"/>
      <c r="H69" s="200"/>
      <c r="I69" s="200"/>
    </row>
    <row r="70" spans="1:9" ht="17.25" thickTop="1" thickBot="1" x14ac:dyDescent="0.3">
      <c r="A70" s="201"/>
      <c r="B70" s="202" t="s">
        <v>68</v>
      </c>
      <c r="C70" s="203"/>
      <c r="D70" s="296" t="s">
        <v>19</v>
      </c>
      <c r="E70" s="297"/>
      <c r="F70" s="297"/>
      <c r="G70" s="297"/>
      <c r="H70" s="297"/>
      <c r="I70" s="298"/>
    </row>
    <row r="71" spans="1:9" ht="32.25" thickBot="1" x14ac:dyDescent="0.3">
      <c r="A71" s="204"/>
      <c r="B71" s="299" t="s">
        <v>18</v>
      </c>
      <c r="C71" s="300"/>
      <c r="D71" s="205" t="s">
        <v>71</v>
      </c>
      <c r="E71" s="205" t="s">
        <v>125</v>
      </c>
      <c r="F71" s="301" t="s">
        <v>124</v>
      </c>
      <c r="G71" s="292"/>
      <c r="H71" s="292"/>
      <c r="I71" s="293"/>
    </row>
    <row r="72" spans="1:9" x14ac:dyDescent="0.25">
      <c r="B72" s="131" t="s">
        <v>70</v>
      </c>
      <c r="C72" s="80">
        <f>C68</f>
        <v>268.46605783866056</v>
      </c>
      <c r="D72" s="206">
        <f>IF(D4="Safe House", " ",ROUND(IF(C72&gt;D68,D68,C72),4))</f>
        <v>256.1062</v>
      </c>
      <c r="E72" s="206">
        <f>ROUND(IF(C72=D72,0,IF(C72-D72&gt;E68,E68,C72-D72)),3)</f>
        <v>0</v>
      </c>
      <c r="F72" s="206">
        <f>ROUND(IF(C72=D72,0,IF(C72-D72-E72&gt;F68,F68,C72-D72-E72)),3)</f>
        <v>9.8780000000000001</v>
      </c>
      <c r="G72" s="206">
        <f>ROUND(IF(C72=D72,0,IF(C72-D72-E72-F72&gt;G68,G68,C72-D72-E72-F72)),3)</f>
        <v>0</v>
      </c>
      <c r="H72" s="206">
        <f>ROUND(IF(C72=D72,0,IF(C72-D72-E72-F72-G72&gt;H68,H68,C72-D72-E72-F72-G72)),3)</f>
        <v>2.4820000000000002</v>
      </c>
      <c r="I72" s="206">
        <f>ROUND(IF(C72=D72,0,C72-D72-E72-F72-G72-H72),3)</f>
        <v>0</v>
      </c>
    </row>
    <row r="73" spans="1:9" ht="16.5" thickBot="1" x14ac:dyDescent="0.3">
      <c r="B73" s="131" t="s">
        <v>5</v>
      </c>
      <c r="C73" s="294" t="s">
        <v>78</v>
      </c>
      <c r="D73" s="5">
        <f t="shared" ref="D73:G73" si="6">IF(D72&gt;0,D72/$C72,0)</f>
        <v>0.95396118996134538</v>
      </c>
      <c r="E73" s="5">
        <f t="shared" si="6"/>
        <v>0</v>
      </c>
      <c r="F73" s="5">
        <f>IF(F72&gt;0,F72/$C72,0)</f>
        <v>3.6794222999826515E-2</v>
      </c>
      <c r="G73" s="5">
        <f t="shared" si="6"/>
        <v>0</v>
      </c>
      <c r="H73" s="5">
        <f>IF(H72&gt;0,H72/$C72,0)</f>
        <v>9.2451165707197226E-3</v>
      </c>
      <c r="I73" s="5">
        <f>IF(I72&gt;0,I72/$C72,0)</f>
        <v>0</v>
      </c>
    </row>
    <row r="74" spans="1:9" ht="32.25" thickBot="1" x14ac:dyDescent="0.3">
      <c r="B74" s="207"/>
      <c r="C74" s="295"/>
      <c r="D74" s="205" t="s">
        <v>27</v>
      </c>
      <c r="E74" s="205" t="s">
        <v>125</v>
      </c>
      <c r="F74" s="208" t="s">
        <v>72</v>
      </c>
      <c r="G74" s="291" t="s">
        <v>126</v>
      </c>
      <c r="H74" s="292"/>
      <c r="I74" s="293"/>
    </row>
    <row r="75" spans="1:9" x14ac:dyDescent="0.25">
      <c r="B75" s="131" t="s">
        <v>70</v>
      </c>
      <c r="C75" s="80">
        <f>IF(D4="Safe House",C68,0)</f>
        <v>0</v>
      </c>
      <c r="D75" s="206">
        <f>ROUND(IF(C75=0,0,IF(C75&gt;D68,D68,C75)),2)</f>
        <v>0</v>
      </c>
      <c r="E75" s="206">
        <f>ROUND(IF(D75=0,0,IF(C75=D75,0,IF(C75-D75&gt;E68,E68,C75-D75))),2)</f>
        <v>0</v>
      </c>
      <c r="F75" s="206">
        <f>ROUND(IF(D75=0,0,IF(C75=D75,0,IF(C75-D75-E75&gt;F68,F68,C75-D75-E75))),2)</f>
        <v>0</v>
      </c>
      <c r="G75" s="206">
        <f>ROUND(IF(D75=0,0,IF(C75=D75,0,IF(C75-D75-E75-F75&gt;G68,G68,C75-D75-E75-F75))),2)</f>
        <v>0</v>
      </c>
      <c r="H75" s="206">
        <f>ROUND(IF(D75=0,0,IF(C75=D75,0,IF(C75-D75-E75-F75-G75&gt;H68,H68,C75-D75-E75-F75-G75))),2)</f>
        <v>0</v>
      </c>
      <c r="I75" s="206">
        <f>ROUND(IF(D75=0,0,IF(C75=D75,0,C75-D75-E75-F75-G75-H75)),2)</f>
        <v>0</v>
      </c>
    </row>
    <row r="76" spans="1:9" x14ac:dyDescent="0.25">
      <c r="B76" s="131" t="s">
        <v>5</v>
      </c>
      <c r="C76" s="131"/>
      <c r="D76" s="5">
        <f t="shared" ref="D76:E76" si="7">IF(D75&gt;0,D75/$C75,0)</f>
        <v>0</v>
      </c>
      <c r="E76" s="5">
        <f t="shared" si="7"/>
        <v>0</v>
      </c>
      <c r="F76" s="5">
        <f>IF(F75&gt;0,F75/$C75,0)</f>
        <v>0</v>
      </c>
      <c r="G76" s="5">
        <f t="shared" ref="G76" si="8">IF(G75&gt;0,G75/$C75,0)</f>
        <v>0</v>
      </c>
      <c r="H76" s="5">
        <f>IF(H75&gt;0,H75/$C75,0)</f>
        <v>0</v>
      </c>
      <c r="I76" s="5">
        <f>IF(I75&gt;0,I75/$C75,0)</f>
        <v>0</v>
      </c>
    </row>
    <row r="77" spans="1:9" x14ac:dyDescent="0.25">
      <c r="D77" s="209" t="s">
        <v>13</v>
      </c>
      <c r="E77" s="210"/>
    </row>
    <row r="78" spans="1:9" x14ac:dyDescent="0.25">
      <c r="A78" s="109" t="s">
        <v>7</v>
      </c>
      <c r="D78" s="211"/>
      <c r="E78" s="211"/>
      <c r="F78" s="211"/>
      <c r="G78" s="211"/>
      <c r="H78" s="211"/>
      <c r="I78" s="211"/>
    </row>
    <row r="79" spans="1:9" ht="8.4499999999999993" customHeight="1" x14ac:dyDescent="0.25">
      <c r="D79" s="211"/>
      <c r="E79" s="211"/>
      <c r="F79" s="211"/>
      <c r="G79" s="211"/>
      <c r="H79" s="211"/>
      <c r="I79" s="211"/>
    </row>
    <row r="80" spans="1:9" ht="17.45" customHeight="1" x14ac:dyDescent="0.25">
      <c r="A80" s="212" t="s">
        <v>11</v>
      </c>
    </row>
    <row r="81" spans="1:9" ht="16.149999999999999" customHeight="1" x14ac:dyDescent="0.25">
      <c r="A81" s="213" t="s">
        <v>17</v>
      </c>
    </row>
    <row r="82" spans="1:9" ht="17.45" customHeight="1" x14ac:dyDescent="0.25">
      <c r="A82" s="214" t="s">
        <v>77</v>
      </c>
    </row>
    <row r="83" spans="1:9" x14ac:dyDescent="0.25">
      <c r="A83" s="282"/>
      <c r="B83" s="283"/>
      <c r="C83" s="283"/>
      <c r="D83" s="283"/>
      <c r="E83" s="283"/>
      <c r="F83" s="283"/>
      <c r="G83" s="283"/>
      <c r="H83" s="283"/>
      <c r="I83" s="284"/>
    </row>
    <row r="84" spans="1:9" x14ac:dyDescent="0.25">
      <c r="A84" s="285"/>
      <c r="B84" s="286"/>
      <c r="C84" s="286"/>
      <c r="D84" s="286"/>
      <c r="E84" s="286"/>
      <c r="F84" s="286"/>
      <c r="G84" s="286"/>
      <c r="H84" s="286"/>
      <c r="I84" s="287"/>
    </row>
    <row r="85" spans="1:9" x14ac:dyDescent="0.25">
      <c r="A85" s="285"/>
      <c r="B85" s="286"/>
      <c r="C85" s="286"/>
      <c r="D85" s="286"/>
      <c r="E85" s="286"/>
      <c r="F85" s="286"/>
      <c r="G85" s="286"/>
      <c r="H85" s="286"/>
      <c r="I85" s="287"/>
    </row>
    <row r="86" spans="1:9" x14ac:dyDescent="0.25">
      <c r="A86" s="288"/>
      <c r="B86" s="289"/>
      <c r="C86" s="289"/>
      <c r="D86" s="289"/>
      <c r="E86" s="289"/>
      <c r="F86" s="289"/>
      <c r="G86" s="289"/>
      <c r="H86" s="289"/>
      <c r="I86" s="290"/>
    </row>
  </sheetData>
  <sheetProtection algorithmName="SHA-512" hashValue="aKjf6QFmBc9SgOLhlA8RavuAe1mLGB+ODjsaW4bJShHu5Wb1vD7fTIqTx9O9Cznjf1UpuKV+3unPOUsHOXCQXw==" saltValue="9vzzMRUUtImxxX9AjMNzNA==" spinCount="100000" sheet="1" objects="1" scenarios="1"/>
  <mergeCells count="23">
    <mergeCell ref="K35:L35"/>
    <mergeCell ref="K39:L39"/>
    <mergeCell ref="M35:N39"/>
    <mergeCell ref="A83:I86"/>
    <mergeCell ref="G74:I74"/>
    <mergeCell ref="C73:C74"/>
    <mergeCell ref="D70:I70"/>
    <mergeCell ref="B71:C71"/>
    <mergeCell ref="F71:I71"/>
    <mergeCell ref="A66:A67"/>
    <mergeCell ref="A69:B69"/>
    <mergeCell ref="C1:E1"/>
    <mergeCell ref="F1:H1"/>
    <mergeCell ref="D3:E3"/>
    <mergeCell ref="G3:H3"/>
    <mergeCell ref="D4:E4"/>
    <mergeCell ref="G4:H4"/>
    <mergeCell ref="G2:H2"/>
    <mergeCell ref="A2:B2"/>
    <mergeCell ref="C2:E2"/>
    <mergeCell ref="G5:H5"/>
    <mergeCell ref="G6:H6"/>
    <mergeCell ref="A9:B9"/>
  </mergeCells>
  <dataValidations count="8">
    <dataValidation type="whole" allowBlank="1" showInputMessage="1" showErrorMessage="1" sqref="G5:H5" xr:uid="{F63F9E6F-3D5F-4F8B-BFE2-06F3093F183D}">
      <formula1>1</formula1>
      <formula2>1000000000</formula2>
    </dataValidation>
    <dataValidation type="date" operator="greaterThanOrEqual" allowBlank="1" showInputMessage="1" showErrorMessage="1" sqref="E5" xr:uid="{D452BD83-816C-4A8C-9A64-84FD45E8EEBB}">
      <formula1>43101</formula1>
    </dataValidation>
    <dataValidation type="date" operator="greaterThanOrEqual" allowBlank="1" showInputMessage="1" showErrorMessage="1" sqref="E6" xr:uid="{9119E5A2-84C5-4E2C-B895-C2BF9272E537}">
      <formula1>43465</formula1>
    </dataValidation>
    <dataValidation type="decimal" operator="greaterThanOrEqual" allowBlank="1" showInputMessage="1" showErrorMessage="1" sqref="A11" xr:uid="{D5414A21-0B38-4D18-AD87-03869E5B22D4}">
      <formula1>0.5</formula1>
    </dataValidation>
    <dataValidation operator="equal" allowBlank="1" showInputMessage="1" showErrorMessage="1" sqref="C68" xr:uid="{61A4AA8C-6BF5-41F9-849F-4F76609D4497}"/>
    <dataValidation showInputMessage="1" showErrorMessage="1" promptTitle="Federal ICR Percentage" prompt="What is your agency's approved Federal indirect cost rate?" sqref="A68" xr:uid="{2A30669C-6D4F-40E9-9313-E84E424533B2}"/>
    <dataValidation operator="greaterThanOrEqual" allowBlank="1" showInputMessage="1" showErrorMessage="1" sqref="G6:H6" xr:uid="{2F1FE1B9-DE5E-4B15-9210-0280663D8AE0}"/>
    <dataValidation type="whole" allowBlank="1" showInputMessage="1" showErrorMessage="1" sqref="B5" xr:uid="{263156FB-DB37-4F06-9459-30B4621775A5}">
      <formula1>1</formula1>
      <formula2>1000</formula2>
    </dataValidation>
  </dataValidations>
  <hyperlinks>
    <hyperlink ref="G4" r:id="rId1" display="name@CBC.com" xr:uid="{6481CCB7-74FE-46DF-96AF-04BAF08C6E07}"/>
    <hyperlink ref="B7" r:id="rId2" xr:uid="{E2A4126F-78FE-4CC7-8284-E7E0B8BF97B1}"/>
    <hyperlink ref="G4:H4" r:id="rId3" display="name@CBCLeadAgency.com" xr:uid="{DA3D5F20-E317-4539-BD31-6D90EB207712}"/>
  </hyperlinks>
  <printOptions horizontalCentered="1"/>
  <pageMargins left="0.1" right="0.1" top="0.3" bottom="0.3" header="0.3" footer="0.05"/>
  <pageSetup scale="59" fitToHeight="2" orientation="landscape" r:id="rId4"/>
  <headerFooter>
    <oddFooter>&amp;LFY 20/21 Revised 5/21/2021</oddFooter>
  </headerFooter>
  <drawing r:id="rId5"/>
  <extLst>
    <ext xmlns:x14="http://schemas.microsoft.com/office/spreadsheetml/2009/9/main" uri="{CCE6A557-97BC-4b89-ADB6-D9C93CAAB3DF}">
      <x14:dataValidations xmlns:xm="http://schemas.microsoft.com/office/excel/2006/main" count="3">
        <x14:dataValidation type="list" allowBlank="1" showInputMessage="1" showErrorMessage="1" xr:uid="{383AF817-CB6B-4407-A61C-B94FEE8B3386}">
          <x14:formula1>
            <xm:f>'Data Sheet'!$Q$17:$Q$28</xm:f>
          </x14:formula1>
          <xm:sqref>D4:E4</xm:sqref>
        </x14:dataValidation>
        <x14:dataValidation type="list" allowBlank="1" showInputMessage="1" showErrorMessage="1" xr:uid="{24AFD382-12D5-4CF6-822E-178053358B67}">
          <x14:formula1>
            <xm:f>'Data Sheet'!$Q$10:$Q$11</xm:f>
          </x14:formula1>
          <xm:sqref>D3:E3</xm:sqref>
        </x14:dataValidation>
        <x14:dataValidation type="list" showInputMessage="1" showErrorMessage="1" xr:uid="{5291B203-456F-4888-A1B9-90D001E9D12B}">
          <x14:formula1>
            <xm:f>'Data Sheet'!$T$9:$T$11</xm:f>
          </x14:formula1>
          <xm:sqref>A64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82966-1F32-4722-85C8-36EEA3B5A091}">
  <sheetPr codeName="Sheet5"/>
  <dimension ref="Q3:T28"/>
  <sheetViews>
    <sheetView topLeftCell="C1" workbookViewId="0">
      <selection activeCell="O15" sqref="O15"/>
    </sheetView>
  </sheetViews>
  <sheetFormatPr defaultRowHeight="15.75" x14ac:dyDescent="0.25"/>
  <sheetData>
    <row r="3" spans="17:20" x14ac:dyDescent="0.25">
      <c r="S3" s="302"/>
      <c r="T3" s="303"/>
    </row>
    <row r="9" spans="17:20" x14ac:dyDescent="0.25">
      <c r="T9" t="s">
        <v>81</v>
      </c>
    </row>
    <row r="10" spans="17:20" x14ac:dyDescent="0.25">
      <c r="Q10" t="s">
        <v>35</v>
      </c>
      <c r="T10" t="s">
        <v>89</v>
      </c>
    </row>
    <row r="11" spans="17:20" x14ac:dyDescent="0.25">
      <c r="Q11" t="s">
        <v>32</v>
      </c>
      <c r="T11" t="s">
        <v>90</v>
      </c>
    </row>
    <row r="17" spans="17:17" x14ac:dyDescent="0.25">
      <c r="Q17" t="s">
        <v>20</v>
      </c>
    </row>
    <row r="18" spans="17:17" x14ac:dyDescent="0.25">
      <c r="Q18" t="s">
        <v>21</v>
      </c>
    </row>
    <row r="19" spans="17:17" x14ac:dyDescent="0.25">
      <c r="Q19" t="s">
        <v>22</v>
      </c>
    </row>
    <row r="20" spans="17:17" x14ac:dyDescent="0.25">
      <c r="Q20" t="s">
        <v>23</v>
      </c>
    </row>
    <row r="21" spans="17:17" x14ac:dyDescent="0.25">
      <c r="Q21" t="s">
        <v>24</v>
      </c>
    </row>
    <row r="22" spans="17:17" x14ac:dyDescent="0.25">
      <c r="Q22" t="s">
        <v>25</v>
      </c>
    </row>
    <row r="23" spans="17:17" x14ac:dyDescent="0.25">
      <c r="Q23" t="s">
        <v>26</v>
      </c>
    </row>
    <row r="24" spans="17:17" x14ac:dyDescent="0.25">
      <c r="Q24" t="s">
        <v>27</v>
      </c>
    </row>
    <row r="25" spans="17:17" x14ac:dyDescent="0.25">
      <c r="Q25" t="s">
        <v>28</v>
      </c>
    </row>
    <row r="26" spans="17:17" x14ac:dyDescent="0.25">
      <c r="Q26" t="s">
        <v>29</v>
      </c>
    </row>
    <row r="27" spans="17:17" x14ac:dyDescent="0.25">
      <c r="Q27" t="s">
        <v>30</v>
      </c>
    </row>
    <row r="28" spans="17:17" x14ac:dyDescent="0.25">
      <c r="Q28" t="s">
        <v>31</v>
      </c>
    </row>
  </sheetData>
  <sheetProtection algorithmName="SHA-512" hashValue="bIjT8qyMcfgevNClXg7hHZe5azRWFGY/ZxlIvOf44QPSCT+xPTnaYZDRIWRsHlLQ8zSqAPbJirKhRDGyB0OK5Q==" saltValue="S3OvB13cGFi7+2zi4A4skA==" spinCount="100000" sheet="1" objects="1" scenarios="1"/>
  <mergeCells count="1">
    <mergeCell ref="S3:T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CCA (Blank Template)</vt:lpstr>
      <vt:lpstr>CCA (Completed Example)</vt:lpstr>
      <vt:lpstr>Data Sheet</vt:lpstr>
      <vt:lpstr>'CCA (Blank Template)'!Print_Area</vt:lpstr>
      <vt:lpstr>'CCA (Completed Example)'!Print_Area</vt:lpstr>
      <vt:lpstr>'CCA (Blank Template)'!Print_Titles</vt:lpstr>
      <vt:lpstr>'CCA (Completed Example)'!Print_Titles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2024-2025 CBC Cost Allocation Plan Title IV-E Maintenance Budget for Child Caring Agencies except Maternity Homes</dc:title>
  <dc:creator>Melissa Jaacks</dc:creator>
  <cp:lastModifiedBy>VanDyke, Misty N</cp:lastModifiedBy>
  <cp:lastPrinted>2023-08-16T21:06:40Z</cp:lastPrinted>
  <dcterms:created xsi:type="dcterms:W3CDTF">2019-08-10T20:58:33Z</dcterms:created>
  <dcterms:modified xsi:type="dcterms:W3CDTF">2025-05-23T11:50:25Z</dcterms:modified>
</cp:coreProperties>
</file>