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RIVALS PLUS (POPULATION REPORTS)\FFY 2021\WEBPAGE\EXCEL\"/>
    </mc:Choice>
  </mc:AlternateContent>
  <xr:revisionPtr revIDLastSave="0" documentId="13_ncr:1_{B63F9949-D1F2-418C-A63B-D55C0DC30A1D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FFY 2020-21 Projections" sheetId="23" state="hidden" r:id="rId1"/>
    <sheet name="Top Origins by Age" sheetId="26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26" l="1"/>
  <c r="D27" i="26"/>
  <c r="C27" i="26"/>
  <c r="B27" i="26"/>
  <c r="F24" i="26"/>
  <c r="F25" i="26" s="1"/>
  <c r="F22" i="26"/>
  <c r="D23" i="26" s="1"/>
  <c r="F20" i="26"/>
  <c r="C21" i="26" s="1"/>
  <c r="F18" i="26"/>
  <c r="B19" i="26" s="1"/>
  <c r="F16" i="26"/>
  <c r="D17" i="26" s="1"/>
  <c r="F14" i="26"/>
  <c r="B15" i="26" s="1"/>
  <c r="F12" i="26"/>
  <c r="F13" i="26" s="1"/>
  <c r="F10" i="26"/>
  <c r="F11" i="26" s="1"/>
  <c r="F8" i="26"/>
  <c r="E9" i="26" s="1"/>
  <c r="F27" i="26" l="1"/>
  <c r="G20" i="26"/>
  <c r="E19" i="26"/>
  <c r="C15" i="26"/>
  <c r="D15" i="26"/>
  <c r="E15" i="26"/>
  <c r="F15" i="26"/>
  <c r="C19" i="26"/>
  <c r="D19" i="26"/>
  <c r="F23" i="26"/>
  <c r="E23" i="26"/>
  <c r="D21" i="26"/>
  <c r="E21" i="26"/>
  <c r="F21" i="26"/>
  <c r="B21" i="26"/>
  <c r="F19" i="26"/>
  <c r="C17" i="26"/>
  <c r="B17" i="26"/>
  <c r="E17" i="26"/>
  <c r="F9" i="26"/>
  <c r="C13" i="26"/>
  <c r="C11" i="26"/>
  <c r="D13" i="26"/>
  <c r="F17" i="26"/>
  <c r="C25" i="26"/>
  <c r="B13" i="26"/>
  <c r="B11" i="26"/>
  <c r="B25" i="26"/>
  <c r="B9" i="26"/>
  <c r="C9" i="26"/>
  <c r="D11" i="26"/>
  <c r="E13" i="26"/>
  <c r="B23" i="26"/>
  <c r="D25" i="26"/>
  <c r="D9" i="26"/>
  <c r="E11" i="26"/>
  <c r="C23" i="26"/>
  <c r="E25" i="26"/>
  <c r="C29" i="26" l="1"/>
  <c r="G18" i="26"/>
  <c r="G14" i="26"/>
  <c r="F29" i="26"/>
  <c r="E29" i="26"/>
  <c r="D29" i="26"/>
  <c r="G10" i="26"/>
  <c r="G12" i="26"/>
  <c r="G8" i="26"/>
  <c r="B29" i="26"/>
  <c r="G24" i="26"/>
  <c r="G22" i="26"/>
  <c r="G16" i="26"/>
  <c r="G27" i="26" l="1"/>
  <c r="J32" i="23"/>
  <c r="D11" i="23"/>
  <c r="F9" i="23"/>
  <c r="D12" i="23"/>
  <c r="D13" i="23" s="1"/>
  <c r="D14" i="23" s="1"/>
  <c r="D15" i="23" s="1"/>
  <c r="D16" i="23" s="1"/>
  <c r="S32" i="23"/>
  <c r="N17" i="23"/>
  <c r="D17" i="23" l="1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7" i="9" l="1"/>
  <c r="H20" i="9"/>
  <c r="H12" i="9"/>
  <c r="H18" i="9"/>
  <c r="H23" i="9"/>
  <c r="H11" i="9"/>
  <c r="H13" i="9"/>
  <c r="H9" i="9"/>
  <c r="H10" i="9"/>
  <c r="H17" i="9"/>
  <c r="H8" i="9"/>
  <c r="H19" i="9"/>
  <c r="H14" i="9"/>
  <c r="H16" i="9"/>
  <c r="G23" i="9"/>
  <c r="H15" i="9"/>
</calcChain>
</file>

<file path=xl/sharedStrings.xml><?xml version="1.0" encoding="utf-8"?>
<sst xmlns="http://schemas.openxmlformats.org/spreadsheetml/2006/main" count="204" uniqueCount="82">
  <si>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</si>
  <si>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</si>
  <si>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</si>
  <si>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</si>
  <si>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</si>
  <si>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</si>
  <si>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</si>
  <si>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</si>
  <si>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</si>
  <si>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</si>
  <si>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</si>
  <si>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</si>
  <si>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</si>
  <si>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</si>
  <si>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</si>
  <si>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</si>
  <si>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</si>
  <si>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</si>
  <si>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</si>
  <si>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</si>
  <si>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</si>
  <si>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</si>
  <si>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</si>
  <si>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</si>
  <si>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</si>
  <si>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</si>
  <si>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</si>
  <si>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</si>
  <si>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</si>
  <si>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</si>
  <si>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</si>
  <si>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</si>
  <si>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</si>
  <si>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</si>
  <si>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</si>
  <si>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</si>
  <si>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</si>
  <si>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</si>
  <si>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</si>
  <si>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</si>
  <si>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</si>
  <si>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</si>
  <si>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</si>
  <si>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</si>
  <si>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</si>
  <si>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</si>
  <si>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</si>
  <si>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</si>
  <si>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</si>
  <si>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</si>
  <si>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</si>
  <si>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</si>
  <si>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</si>
  <si>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</si>
  <si>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</si>
  <si>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</si>
  <si>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</si>
  <si>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</si>
  <si>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</si>
  <si>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</si>
  <si>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</si>
  <si>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</si>
  <si>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</si>
  <si>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</si>
  <si>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</si>
  <si>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</si>
  <si>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</si>
  <si>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</si>
  <si>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</si>
  <si>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</si>
  <si>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</si>
  <si>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</si>
  <si>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</si>
  <si>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ORIGIN</t>
  </si>
  <si>
    <t>0-5</t>
  </si>
  <si>
    <t>&gt;5-18</t>
  </si>
  <si>
    <t>&gt;18-60</t>
  </si>
  <si>
    <t>&gt;60</t>
  </si>
  <si>
    <t>October 1, 2020 - September 30, 2021</t>
  </si>
  <si>
    <t>Federal Fiscal Year 2021</t>
  </si>
  <si>
    <t>Top Counties by Age</t>
  </si>
  <si>
    <t>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</si>
</sst>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17" fontId="13" fillId="0" borderId="7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7" xfId="4" applyFont="1" applyFill="1" applyBorder="1" applyAlignment="1">
      <alignment wrapText="1"/>
    </xf>
    <xf numFmtId="0" fontId="8" fillId="0" borderId="7" xfId="4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5" xfId="0" applyFont="1" applyBorder="1"/>
    <xf numFmtId="9" fontId="6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10" fontId="11" fillId="2" borderId="0" xfId="0" applyNumberFormat="1" applyFont="1" applyFill="1" applyAlignment="1">
      <alignment horizontal="center"/>
    </xf>
    <xf numFmtId="0" fontId="12" fillId="0" borderId="0" xfId="6" applyFont="1"/>
    <xf numFmtId="49" fontId="1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6" applyFont="1" applyAlignment="1">
      <alignment wrapText="1"/>
    </xf>
    <xf numFmtId="3" fontId="11" fillId="0" borderId="0" xfId="0" applyNumberFormat="1" applyFont="1" applyAlignment="1">
      <alignment horizontal="center"/>
    </xf>
    <xf numFmtId="3" fontId="12" fillId="0" borderId="0" xfId="6" applyNumberFormat="1" applyFont="1" applyAlignment="1">
      <alignment horizontal="center" wrapText="1"/>
    </xf>
    <xf numFmtId="10" fontId="11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center"/>
    </xf>
    <xf numFmtId="3" fontId="12" fillId="2" borderId="0" xfId="6" applyNumberFormat="1" applyFont="1" applyFill="1" applyAlignment="1">
      <alignment horizontal="center" wrapText="1"/>
    </xf>
    <xf numFmtId="0" fontId="12" fillId="2" borderId="0" xfId="6" applyFont="1" applyFill="1" applyAlignment="1">
      <alignment wrapText="1"/>
    </xf>
    <xf numFmtId="0" fontId="12" fillId="0" borderId="7" xfId="6" applyFont="1" applyBorder="1" applyAlignment="1">
      <alignment wrapText="1"/>
    </xf>
    <xf numFmtId="10" fontId="11" fillId="0" borderId="7" xfId="0" applyNumberFormat="1" applyFont="1" applyBorder="1" applyAlignment="1">
      <alignment horizontal="center"/>
    </xf>
    <xf numFmtId="0" fontId="11" fillId="2" borderId="2" xfId="0" applyFont="1" applyFill="1" applyBorder="1"/>
    <xf numFmtId="3" fontId="11" fillId="2" borderId="2" xfId="0" applyNumberFormat="1" applyFont="1" applyFill="1" applyBorder="1" applyAlignment="1">
      <alignment horizontal="center"/>
    </xf>
    <xf numFmtId="10" fontId="11" fillId="2" borderId="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49" fontId="11" fillId="0" borderId="0" xfId="0" applyNumberFormat="1" applyFont="1"/>
    <xf numFmtId="49" fontId="21" fillId="0" borderId="0" xfId="0" applyNumberFormat="1" applyFont="1" applyAlignment="1">
      <alignment horizontal="center"/>
    </xf>
    <xf numFmtId="0" fontId="23" fillId="0" borderId="2" xfId="6" applyFont="1" applyBorder="1"/>
    <xf numFmtId="49" fontId="24" fillId="0" borderId="4" xfId="0" applyNumberFormat="1" applyFont="1" applyBorder="1" applyAlignment="1">
      <alignment horizontal="center"/>
    </xf>
    <xf numFmtId="49" fontId="24" fillId="0" borderId="8" xfId="0" applyNumberFormat="1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7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Sheet2" xfId="3" xr:uid="{00000000-0005-0000-0000-000008000000}"/>
    <cellStyle name="Normal_Sheet6" xfId="6" xr:uid="{52D2FB8D-68E5-4C85-9103-4A86C4DDC120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53125" defaultRowHeight="15.5" x14ac:dyDescent="0.35"/>
  <cols>
    <col min="1" max="1" width="5.54296875" style="9" customWidth="1"/>
    <col min="2" max="2" width="9.7265625" style="73" customWidth="1"/>
    <col min="3" max="4" width="9.7265625" style="72" customWidth="1"/>
    <col min="5" max="5" width="5.26953125" style="73" bestFit="1" customWidth="1"/>
    <col min="6" max="6" width="11.90625" style="74" customWidth="1"/>
    <col min="7" max="7" width="7.6328125" style="74" customWidth="1"/>
    <col min="8" max="8" width="7" style="9" customWidth="1"/>
    <col min="9" max="9" width="12.90625" style="9" customWidth="1"/>
    <col min="10" max="10" width="15.54296875" style="75" customWidth="1"/>
    <col min="11" max="11" width="11" style="76" bestFit="1" customWidth="1"/>
    <col min="12" max="12" width="6.26953125" style="74" customWidth="1"/>
    <col min="13" max="13" width="14.36328125" style="74" customWidth="1"/>
    <col min="14" max="14" width="13.08984375" style="75" customWidth="1"/>
    <col min="15" max="15" width="11.54296875" style="74" customWidth="1"/>
    <col min="16" max="16" width="10.81640625" style="74" customWidth="1"/>
    <col min="17" max="17" width="12.7265625" style="74" customWidth="1"/>
    <col min="18" max="18" width="9.453125" style="74" customWidth="1"/>
    <col min="19" max="19" width="14.1796875" style="74" customWidth="1"/>
    <col min="20" max="20" width="14.36328125" style="9" customWidth="1"/>
    <col min="21" max="16384" width="50.453125" style="9"/>
  </cols>
  <sheetData>
    <row r="1" spans="1:15" x14ac:dyDescent="0.35">
      <c r="B1" s="71" t="s">
        <v>64</v>
      </c>
      <c r="C1" s="9"/>
      <c r="D1" s="9"/>
    </row>
    <row r="2" spans="1:15" x14ac:dyDescent="0.35">
      <c r="B2" s="73" t="s">
        <v>61</v>
      </c>
      <c r="C2" s="74">
        <v>2019</v>
      </c>
      <c r="D2" s="2">
        <v>1660</v>
      </c>
    </row>
    <row r="3" spans="1:15" x14ac:dyDescent="0.35">
      <c r="B3" s="73" t="s">
        <v>62</v>
      </c>
      <c r="C3" s="74">
        <v>2019</v>
      </c>
      <c r="D3" s="2">
        <v>1172</v>
      </c>
      <c r="E3" s="2"/>
    </row>
    <row r="4" spans="1:15" ht="20.5" customHeight="1" thickBot="1" x14ac:dyDescent="0.5">
      <c r="A4" s="86"/>
      <c r="B4" s="86" t="s">
        <v>51</v>
      </c>
      <c r="C4" s="87">
        <v>2019</v>
      </c>
      <c r="D4" s="88">
        <v>752</v>
      </c>
      <c r="E4" s="2"/>
      <c r="H4" s="84" t="s">
        <v>65</v>
      </c>
      <c r="I4" s="84"/>
      <c r="J4" s="84"/>
      <c r="K4" s="74"/>
      <c r="L4" s="124" t="s">
        <v>65</v>
      </c>
      <c r="M4" s="124"/>
      <c r="N4" s="124"/>
      <c r="O4" s="9"/>
    </row>
    <row r="5" spans="1:15" ht="22.5" customHeight="1" x14ac:dyDescent="0.35">
      <c r="B5" s="73" t="s">
        <v>52</v>
      </c>
      <c r="C5" s="74">
        <v>2019</v>
      </c>
      <c r="D5" s="2">
        <v>729</v>
      </c>
      <c r="E5" s="77">
        <f>-(D4-D5)/D4</f>
        <v>-3.0585106382978722E-2</v>
      </c>
      <c r="H5" s="72" t="s">
        <v>52</v>
      </c>
      <c r="I5" s="74">
        <v>2019</v>
      </c>
      <c r="J5" s="2">
        <v>729</v>
      </c>
      <c r="K5" s="74"/>
      <c r="L5" s="72" t="s">
        <v>52</v>
      </c>
      <c r="M5" s="74">
        <v>2019</v>
      </c>
      <c r="N5" s="2">
        <v>729</v>
      </c>
      <c r="O5" s="9"/>
    </row>
    <row r="6" spans="1:15" ht="22.5" customHeight="1" x14ac:dyDescent="0.35">
      <c r="B6" s="9" t="s">
        <v>53</v>
      </c>
      <c r="C6" s="74">
        <v>2019</v>
      </c>
      <c r="D6" s="6">
        <v>630</v>
      </c>
      <c r="E6" s="77">
        <f t="shared" ref="E6:E9" si="0">-(D5-D6)/D5</f>
        <v>-0.13580246913580246</v>
      </c>
      <c r="H6" s="74" t="s">
        <v>53</v>
      </c>
      <c r="I6" s="74">
        <v>2019</v>
      </c>
      <c r="J6" s="6">
        <v>630</v>
      </c>
      <c r="K6" s="74"/>
      <c r="L6" s="74" t="s">
        <v>53</v>
      </c>
      <c r="M6" s="74">
        <v>2019</v>
      </c>
      <c r="N6" s="6">
        <v>630</v>
      </c>
      <c r="O6" s="9"/>
    </row>
    <row r="7" spans="1:15" ht="22.5" customHeight="1" x14ac:dyDescent="0.35">
      <c r="B7" s="9" t="s">
        <v>54</v>
      </c>
      <c r="C7" s="74">
        <v>2019</v>
      </c>
      <c r="D7" s="78">
        <v>603</v>
      </c>
      <c r="E7" s="77">
        <f t="shared" si="0"/>
        <v>-4.2857142857142858E-2</v>
      </c>
      <c r="H7" s="74" t="s">
        <v>54</v>
      </c>
      <c r="I7" s="74">
        <v>2019</v>
      </c>
      <c r="J7" s="6">
        <v>602</v>
      </c>
      <c r="K7" s="74"/>
      <c r="L7" s="74" t="s">
        <v>54</v>
      </c>
      <c r="M7" s="74">
        <v>2019</v>
      </c>
      <c r="N7" s="6">
        <v>602</v>
      </c>
      <c r="O7" s="9"/>
    </row>
    <row r="8" spans="1:15" ht="22.5" customHeight="1" x14ac:dyDescent="0.35">
      <c r="B8" s="73" t="s">
        <v>55</v>
      </c>
      <c r="C8" s="74">
        <v>2019</v>
      </c>
      <c r="D8" s="78">
        <v>458</v>
      </c>
      <c r="E8" s="77">
        <f t="shared" si="0"/>
        <v>-0.24046434494195687</v>
      </c>
      <c r="H8" s="72" t="s">
        <v>55</v>
      </c>
      <c r="I8" s="74">
        <v>2019</v>
      </c>
      <c r="J8" s="6">
        <v>457</v>
      </c>
      <c r="K8" s="74"/>
      <c r="L8" s="72" t="s">
        <v>55</v>
      </c>
      <c r="M8" s="74">
        <v>2019</v>
      </c>
      <c r="N8" s="6">
        <v>457</v>
      </c>
      <c r="O8" s="9"/>
    </row>
    <row r="9" spans="1:15" ht="22.5" customHeight="1" x14ac:dyDescent="0.35">
      <c r="B9" s="73" t="s">
        <v>56</v>
      </c>
      <c r="C9" s="72">
        <v>2020</v>
      </c>
      <c r="D9" s="78">
        <v>511</v>
      </c>
      <c r="E9" s="79">
        <f t="shared" si="0"/>
        <v>0.11572052401746726</v>
      </c>
      <c r="F9" s="5">
        <f>AVERAGE(D7:D9)</f>
        <v>524</v>
      </c>
      <c r="G9" s="76">
        <f>AVERAGE(E5:E9)</f>
        <v>-6.6797707860082739E-2</v>
      </c>
      <c r="H9" s="72" t="s">
        <v>56</v>
      </c>
      <c r="I9" s="72">
        <v>2020</v>
      </c>
      <c r="J9" s="6">
        <v>510</v>
      </c>
      <c r="K9" s="74"/>
      <c r="L9" s="72" t="s">
        <v>56</v>
      </c>
      <c r="M9" s="72">
        <v>2020</v>
      </c>
      <c r="N9" s="6">
        <v>510</v>
      </c>
      <c r="O9" s="9"/>
    </row>
    <row r="10" spans="1:15" ht="22.5" customHeight="1" x14ac:dyDescent="0.35">
      <c r="B10" s="73" t="s">
        <v>57</v>
      </c>
      <c r="C10" s="72">
        <v>2020</v>
      </c>
      <c r="D10" s="47">
        <v>261</v>
      </c>
      <c r="E10" s="97"/>
      <c r="F10" s="4" t="s">
        <v>69</v>
      </c>
      <c r="G10" s="80" t="s">
        <v>63</v>
      </c>
      <c r="H10" s="72" t="s">
        <v>57</v>
      </c>
      <c r="I10" s="72">
        <v>2020</v>
      </c>
      <c r="J10" s="75">
        <v>261</v>
      </c>
      <c r="K10" s="74"/>
      <c r="L10" s="72" t="s">
        <v>57</v>
      </c>
      <c r="M10" s="72">
        <v>2020</v>
      </c>
      <c r="N10" s="75">
        <v>261</v>
      </c>
      <c r="O10" s="9"/>
    </row>
    <row r="11" spans="1:15" ht="22.5" customHeight="1" x14ac:dyDescent="0.35">
      <c r="B11" s="73" t="s">
        <v>58</v>
      </c>
      <c r="C11" s="72">
        <v>2020</v>
      </c>
      <c r="D11" s="81">
        <f>(D10*0.93)</f>
        <v>242.73000000000002</v>
      </c>
      <c r="E11" s="89"/>
      <c r="G11" s="76">
        <v>-6.7054899400296408E-2</v>
      </c>
      <c r="H11" s="72" t="s">
        <v>58</v>
      </c>
      <c r="I11" s="72">
        <v>2020</v>
      </c>
      <c r="J11" s="81">
        <f>(J10*0.93)</f>
        <v>242.73000000000002</v>
      </c>
      <c r="K11" s="74"/>
      <c r="L11" s="72" t="s">
        <v>58</v>
      </c>
      <c r="M11" s="72">
        <v>2020</v>
      </c>
      <c r="N11" s="81">
        <v>200</v>
      </c>
      <c r="O11" s="9"/>
    </row>
    <row r="12" spans="1:15" ht="22.5" customHeight="1" x14ac:dyDescent="0.45">
      <c r="B12" s="73" t="s">
        <v>59</v>
      </c>
      <c r="C12" s="72">
        <v>2020</v>
      </c>
      <c r="D12" s="81">
        <f t="shared" ref="D12:D16" si="1">(D11*0.93)</f>
        <v>225.73890000000003</v>
      </c>
      <c r="E12" s="96" t="s">
        <v>67</v>
      </c>
      <c r="F12" s="91"/>
      <c r="G12" s="76">
        <v>-6.7054899400296408E-2</v>
      </c>
      <c r="H12" s="72" t="s">
        <v>59</v>
      </c>
      <c r="I12" s="72">
        <v>2020</v>
      </c>
      <c r="J12" s="81">
        <v>100</v>
      </c>
      <c r="K12" s="74"/>
      <c r="L12" s="72" t="s">
        <v>59</v>
      </c>
      <c r="M12" s="72">
        <v>2020</v>
      </c>
      <c r="N12" s="81">
        <v>100</v>
      </c>
      <c r="O12" s="9"/>
    </row>
    <row r="13" spans="1:15" ht="22.5" customHeight="1" x14ac:dyDescent="0.45">
      <c r="B13" s="73" t="s">
        <v>60</v>
      </c>
      <c r="C13" s="72">
        <v>2020</v>
      </c>
      <c r="D13" s="81">
        <f t="shared" si="1"/>
        <v>209.93717700000005</v>
      </c>
      <c r="E13" s="89"/>
      <c r="F13" s="84" t="s">
        <v>68</v>
      </c>
      <c r="G13" s="76">
        <v>-6.7054899400296408E-2</v>
      </c>
      <c r="H13" s="72" t="s">
        <v>60</v>
      </c>
      <c r="I13" s="72">
        <v>2020</v>
      </c>
      <c r="J13" s="81">
        <v>100</v>
      </c>
      <c r="K13" s="84" t="s">
        <v>68</v>
      </c>
      <c r="L13" s="72" t="s">
        <v>60</v>
      </c>
      <c r="M13" s="72">
        <v>2020</v>
      </c>
      <c r="N13" s="81">
        <v>50</v>
      </c>
      <c r="O13" s="84" t="s">
        <v>68</v>
      </c>
    </row>
    <row r="14" spans="1:15" ht="22.5" customHeight="1" x14ac:dyDescent="0.45">
      <c r="B14" s="73" t="s">
        <v>61</v>
      </c>
      <c r="C14" s="72">
        <v>2020</v>
      </c>
      <c r="D14" s="81">
        <f t="shared" si="1"/>
        <v>195.24157461000004</v>
      </c>
      <c r="E14" s="89"/>
      <c r="F14" s="84" t="s">
        <v>68</v>
      </c>
      <c r="G14" s="76">
        <v>-6.7054899400296408E-2</v>
      </c>
      <c r="H14" s="72" t="s">
        <v>61</v>
      </c>
      <c r="I14" s="72">
        <v>2020</v>
      </c>
      <c r="J14" s="81">
        <v>100</v>
      </c>
      <c r="K14" s="84" t="s">
        <v>68</v>
      </c>
      <c r="L14" s="72" t="s">
        <v>61</v>
      </c>
      <c r="M14" s="72">
        <v>2020</v>
      </c>
      <c r="N14" s="81">
        <v>50</v>
      </c>
      <c r="O14" s="84" t="s">
        <v>68</v>
      </c>
    </row>
    <row r="15" spans="1:15" ht="22.5" customHeight="1" x14ac:dyDescent="0.45">
      <c r="B15" s="73" t="s">
        <v>62</v>
      </c>
      <c r="C15" s="72">
        <v>2020</v>
      </c>
      <c r="D15" s="81">
        <f t="shared" si="1"/>
        <v>181.57466438730006</v>
      </c>
      <c r="E15" s="89"/>
      <c r="F15" s="84" t="s">
        <v>68</v>
      </c>
      <c r="G15" s="76">
        <v>-6.7054899400296408E-2</v>
      </c>
      <c r="H15" s="72" t="s">
        <v>62</v>
      </c>
      <c r="I15" s="72">
        <v>2020</v>
      </c>
      <c r="J15" s="81">
        <v>100</v>
      </c>
      <c r="K15" s="84" t="s">
        <v>68</v>
      </c>
      <c r="L15" s="72" t="s">
        <v>62</v>
      </c>
      <c r="M15" s="72">
        <v>2020</v>
      </c>
      <c r="N15" s="81">
        <v>50</v>
      </c>
      <c r="O15" s="84" t="s">
        <v>68</v>
      </c>
    </row>
    <row r="16" spans="1:15" ht="22.5" customHeight="1" x14ac:dyDescent="0.45">
      <c r="B16" s="73" t="s">
        <v>51</v>
      </c>
      <c r="C16" s="72">
        <v>2020</v>
      </c>
      <c r="D16" s="81">
        <f t="shared" si="1"/>
        <v>168.86443788018906</v>
      </c>
      <c r="E16" s="90"/>
      <c r="F16" s="84" t="s">
        <v>68</v>
      </c>
      <c r="G16" s="76">
        <v>-6.7054899400296408E-2</v>
      </c>
      <c r="H16" s="72" t="s">
        <v>51</v>
      </c>
      <c r="I16" s="72">
        <v>2020</v>
      </c>
      <c r="J16" s="81">
        <v>100</v>
      </c>
      <c r="K16" s="84" t="s">
        <v>68</v>
      </c>
      <c r="L16" s="72" t="s">
        <v>51</v>
      </c>
      <c r="M16" s="72">
        <v>2020</v>
      </c>
      <c r="N16" s="81">
        <v>50</v>
      </c>
      <c r="O16" s="84" t="s">
        <v>68</v>
      </c>
    </row>
    <row r="17" spans="2:20" ht="22.5" customHeight="1" x14ac:dyDescent="0.45">
      <c r="D17" s="93">
        <f>SUM(D5:D16)</f>
        <v>4416.0867538774892</v>
      </c>
      <c r="E17" s="94"/>
      <c r="F17" s="84"/>
      <c r="G17" s="84"/>
      <c r="H17" s="84"/>
      <c r="I17" s="95"/>
      <c r="J17" s="95">
        <f>SUM(J5:J16)</f>
        <v>3931.73</v>
      </c>
      <c r="K17" s="84"/>
      <c r="L17" s="84"/>
      <c r="M17" s="95"/>
      <c r="N17" s="95">
        <f>SUM(N5:N16)</f>
        <v>3689</v>
      </c>
      <c r="O17" s="9"/>
    </row>
    <row r="18" spans="2:20" ht="10" customHeight="1" x14ac:dyDescent="0.35">
      <c r="D18" s="70"/>
    </row>
    <row r="19" spans="2:20" ht="22.5" customHeight="1" x14ac:dyDescent="0.45">
      <c r="D19" s="70"/>
      <c r="H19" s="124" t="s">
        <v>66</v>
      </c>
      <c r="I19" s="124"/>
      <c r="J19" s="124"/>
      <c r="K19" s="85" t="s">
        <v>70</v>
      </c>
      <c r="M19" s="124" t="s">
        <v>66</v>
      </c>
      <c r="N19" s="124"/>
      <c r="O19" s="124"/>
      <c r="P19" s="85" t="s">
        <v>70</v>
      </c>
      <c r="Q19" s="124" t="s">
        <v>66</v>
      </c>
      <c r="R19" s="124"/>
      <c r="S19" s="124"/>
      <c r="T19" s="85" t="s">
        <v>70</v>
      </c>
    </row>
    <row r="20" spans="2:20" ht="19.5" customHeight="1" x14ac:dyDescent="0.45">
      <c r="B20"/>
      <c r="H20" s="72" t="s">
        <v>52</v>
      </c>
      <c r="I20" s="74">
        <v>2020</v>
      </c>
      <c r="J20" s="75">
        <v>100</v>
      </c>
      <c r="K20" s="84" t="s">
        <v>68</v>
      </c>
      <c r="M20" s="72" t="s">
        <v>52</v>
      </c>
      <c r="N20" s="74">
        <v>2020</v>
      </c>
      <c r="O20" s="75">
        <v>100</v>
      </c>
      <c r="P20" s="84" t="s">
        <v>68</v>
      </c>
      <c r="Q20" s="72" t="s">
        <v>52</v>
      </c>
      <c r="R20" s="74">
        <v>2020</v>
      </c>
      <c r="S20" s="75">
        <v>50</v>
      </c>
      <c r="T20" s="84" t="s">
        <v>68</v>
      </c>
    </row>
    <row r="21" spans="2:20" ht="19.5" customHeight="1" x14ac:dyDescent="0.45">
      <c r="B21"/>
      <c r="H21" s="74" t="s">
        <v>53</v>
      </c>
      <c r="I21" s="74">
        <v>2020</v>
      </c>
      <c r="J21" s="75">
        <v>100</v>
      </c>
      <c r="K21" s="84" t="s">
        <v>68</v>
      </c>
      <c r="M21" s="74" t="s">
        <v>53</v>
      </c>
      <c r="N21" s="74">
        <v>2020</v>
      </c>
      <c r="O21" s="75">
        <v>100</v>
      </c>
      <c r="P21" s="84" t="s">
        <v>68</v>
      </c>
      <c r="Q21" s="74" t="s">
        <v>53</v>
      </c>
      <c r="R21" s="74">
        <v>2020</v>
      </c>
      <c r="S21" s="75">
        <v>50</v>
      </c>
      <c r="T21" s="84" t="s">
        <v>68</v>
      </c>
    </row>
    <row r="22" spans="2:20" ht="19.5" customHeight="1" x14ac:dyDescent="0.45">
      <c r="B22"/>
      <c r="H22" s="74" t="s">
        <v>54</v>
      </c>
      <c r="I22" s="74">
        <v>2020</v>
      </c>
      <c r="J22" s="75">
        <v>100</v>
      </c>
      <c r="K22" s="84" t="s">
        <v>68</v>
      </c>
      <c r="M22" s="74" t="s">
        <v>54</v>
      </c>
      <c r="N22" s="74">
        <v>2020</v>
      </c>
      <c r="O22" s="75">
        <v>100</v>
      </c>
      <c r="P22" s="84" t="s">
        <v>68</v>
      </c>
      <c r="Q22" s="74" t="s">
        <v>54</v>
      </c>
      <c r="R22" s="74">
        <v>2020</v>
      </c>
      <c r="S22" s="75">
        <v>50</v>
      </c>
      <c r="T22" s="84" t="s">
        <v>68</v>
      </c>
    </row>
    <row r="23" spans="2:20" ht="19.5" customHeight="1" x14ac:dyDescent="0.35">
      <c r="B23"/>
      <c r="H23" s="72" t="s">
        <v>55</v>
      </c>
      <c r="I23" s="74">
        <v>2021</v>
      </c>
      <c r="J23" s="75">
        <v>400</v>
      </c>
      <c r="K23" s="74"/>
      <c r="M23" s="72" t="s">
        <v>55</v>
      </c>
      <c r="N23" s="74">
        <v>2021</v>
      </c>
      <c r="O23" s="75">
        <v>300</v>
      </c>
      <c r="Q23" s="72" t="s">
        <v>55</v>
      </c>
      <c r="R23" s="74">
        <v>2021</v>
      </c>
      <c r="S23" s="75">
        <v>200</v>
      </c>
    </row>
    <row r="24" spans="2:20" s="82" customFormat="1" ht="19.5" customHeight="1" x14ac:dyDescent="0.35">
      <c r="B24"/>
      <c r="C24" s="72"/>
      <c r="D24" s="72"/>
      <c r="E24" s="73"/>
      <c r="F24" s="74"/>
      <c r="G24" s="74"/>
      <c r="H24" s="72" t="s">
        <v>56</v>
      </c>
      <c r="I24" s="74">
        <v>2021</v>
      </c>
      <c r="J24" s="75">
        <v>400</v>
      </c>
      <c r="K24" s="74"/>
      <c r="L24" s="92"/>
      <c r="M24" s="72" t="s">
        <v>56</v>
      </c>
      <c r="N24" s="74">
        <v>2021</v>
      </c>
      <c r="O24" s="75">
        <v>300</v>
      </c>
      <c r="P24" s="74"/>
      <c r="Q24" s="72" t="s">
        <v>56</v>
      </c>
      <c r="R24" s="74">
        <v>2021</v>
      </c>
      <c r="S24" s="75">
        <v>200</v>
      </c>
    </row>
    <row r="25" spans="2:20" ht="19.5" customHeight="1" x14ac:dyDescent="0.35">
      <c r="B25"/>
      <c r="H25" s="72" t="s">
        <v>57</v>
      </c>
      <c r="I25" s="74">
        <v>2021</v>
      </c>
      <c r="J25" s="75">
        <v>400</v>
      </c>
      <c r="K25" s="74"/>
      <c r="M25" s="72" t="s">
        <v>57</v>
      </c>
      <c r="N25" s="74">
        <v>2021</v>
      </c>
      <c r="O25" s="75">
        <v>300</v>
      </c>
      <c r="Q25" s="72" t="s">
        <v>57</v>
      </c>
      <c r="R25" s="74">
        <v>2021</v>
      </c>
      <c r="S25" s="75">
        <v>200</v>
      </c>
    </row>
    <row r="26" spans="2:20" ht="19.5" customHeight="1" x14ac:dyDescent="0.35">
      <c r="B26"/>
      <c r="H26" s="72" t="s">
        <v>58</v>
      </c>
      <c r="I26" s="74">
        <v>2021</v>
      </c>
      <c r="J26" s="75">
        <v>400</v>
      </c>
      <c r="K26" s="74"/>
      <c r="M26" s="72" t="s">
        <v>58</v>
      </c>
      <c r="N26" s="74">
        <v>2021</v>
      </c>
      <c r="O26" s="75">
        <v>300</v>
      </c>
      <c r="Q26" s="72" t="s">
        <v>58</v>
      </c>
      <c r="R26" s="74">
        <v>2021</v>
      </c>
      <c r="S26" s="75">
        <v>200</v>
      </c>
    </row>
    <row r="27" spans="2:20" s="8" customFormat="1" ht="19.5" customHeight="1" x14ac:dyDescent="0.35">
      <c r="B27"/>
      <c r="C27" s="72"/>
      <c r="D27" s="72"/>
      <c r="E27" s="73"/>
      <c r="F27" s="74"/>
      <c r="G27" s="74"/>
      <c r="H27" s="72" t="s">
        <v>59</v>
      </c>
      <c r="I27" s="74">
        <v>2021</v>
      </c>
      <c r="J27" s="75">
        <v>400</v>
      </c>
      <c r="K27" s="74"/>
      <c r="L27" s="4"/>
      <c r="M27" s="72" t="s">
        <v>59</v>
      </c>
      <c r="N27" s="74">
        <v>2021</v>
      </c>
      <c r="O27" s="75">
        <v>300</v>
      </c>
      <c r="P27" s="74"/>
      <c r="Q27" s="72" t="s">
        <v>59</v>
      </c>
      <c r="R27" s="74">
        <v>2021</v>
      </c>
      <c r="S27" s="75">
        <v>200</v>
      </c>
    </row>
    <row r="28" spans="2:20" ht="19.5" customHeight="1" x14ac:dyDescent="0.35">
      <c r="H28" s="72" t="s">
        <v>60</v>
      </c>
      <c r="I28" s="74">
        <v>2021</v>
      </c>
      <c r="J28" s="75">
        <v>400</v>
      </c>
      <c r="K28" s="74"/>
      <c r="M28" s="72" t="s">
        <v>60</v>
      </c>
      <c r="N28" s="74">
        <v>2021</v>
      </c>
      <c r="O28" s="75">
        <v>300</v>
      </c>
      <c r="Q28" s="72" t="s">
        <v>60</v>
      </c>
      <c r="R28" s="74">
        <v>2021</v>
      </c>
      <c r="S28" s="75">
        <v>200</v>
      </c>
    </row>
    <row r="29" spans="2:20" ht="19.5" customHeight="1" x14ac:dyDescent="0.35">
      <c r="H29" s="72" t="s">
        <v>61</v>
      </c>
      <c r="I29" s="74">
        <v>2021</v>
      </c>
      <c r="J29" s="75">
        <v>400</v>
      </c>
      <c r="K29" s="74"/>
      <c r="M29" s="72" t="s">
        <v>61</v>
      </c>
      <c r="N29" s="74">
        <v>2021</v>
      </c>
      <c r="O29" s="75">
        <v>300</v>
      </c>
      <c r="Q29" s="72" t="s">
        <v>61</v>
      </c>
      <c r="R29" s="74">
        <v>2021</v>
      </c>
      <c r="S29" s="75">
        <v>200</v>
      </c>
    </row>
    <row r="30" spans="2:20" ht="19.5" customHeight="1" x14ac:dyDescent="0.35">
      <c r="H30" s="72" t="s">
        <v>62</v>
      </c>
      <c r="I30" s="74">
        <v>2021</v>
      </c>
      <c r="J30" s="75">
        <v>400</v>
      </c>
      <c r="K30" s="74"/>
      <c r="M30" s="72" t="s">
        <v>62</v>
      </c>
      <c r="N30" s="74">
        <v>2021</v>
      </c>
      <c r="O30" s="75">
        <v>300</v>
      </c>
      <c r="Q30" s="72" t="s">
        <v>62</v>
      </c>
      <c r="R30" s="74">
        <v>2021</v>
      </c>
      <c r="S30" s="75">
        <v>200</v>
      </c>
    </row>
    <row r="31" spans="2:20" ht="19.5" customHeight="1" x14ac:dyDescent="0.35">
      <c r="H31" s="72" t="s">
        <v>51</v>
      </c>
      <c r="I31" s="74">
        <v>2021</v>
      </c>
      <c r="J31" s="75">
        <v>400</v>
      </c>
      <c r="K31" s="74"/>
      <c r="M31" s="72" t="s">
        <v>51</v>
      </c>
      <c r="N31" s="74">
        <v>2021</v>
      </c>
      <c r="O31" s="75">
        <v>300</v>
      </c>
      <c r="Q31" s="72" t="s">
        <v>51</v>
      </c>
      <c r="R31" s="74">
        <v>2021</v>
      </c>
      <c r="S31" s="75">
        <v>200</v>
      </c>
    </row>
    <row r="32" spans="2:20" ht="19.5" customHeight="1" x14ac:dyDescent="0.45">
      <c r="H32" s="74"/>
      <c r="I32" s="91"/>
      <c r="J32" s="95">
        <f>SUM(J20:J31)</f>
        <v>3900</v>
      </c>
      <c r="K32" s="91"/>
      <c r="L32" s="91"/>
      <c r="M32" s="91"/>
      <c r="N32" s="91"/>
      <c r="O32" s="95">
        <f>SUM(O20:O31)</f>
        <v>3000</v>
      </c>
      <c r="P32" s="91"/>
      <c r="Q32" s="91"/>
      <c r="R32" s="91"/>
      <c r="S32" s="95">
        <f>SUM(S20:S31)</f>
        <v>1950</v>
      </c>
    </row>
    <row r="33" spans="2:19" ht="23.5" customHeight="1" x14ac:dyDescent="0.35">
      <c r="J33" s="5"/>
      <c r="N33" s="74"/>
    </row>
    <row r="34" spans="2:19" ht="19" customHeight="1" x14ac:dyDescent="0.35"/>
    <row r="35" spans="2:19" ht="19" customHeight="1" x14ac:dyDescent="0.35"/>
    <row r="36" spans="2:19" s="8" customFormat="1" ht="19.5" customHeight="1" x14ac:dyDescent="0.35">
      <c r="B36" s="73"/>
      <c r="C36" s="72"/>
      <c r="D36" s="72"/>
      <c r="E36" s="73"/>
      <c r="F36" s="74"/>
      <c r="G36" s="74"/>
      <c r="H36" s="9"/>
      <c r="I36" s="9"/>
      <c r="J36" s="75"/>
      <c r="K36" s="83"/>
      <c r="L36" s="4"/>
      <c r="M36" s="4"/>
      <c r="N36" s="5"/>
      <c r="O36" s="4"/>
      <c r="P36" s="74"/>
      <c r="Q36" s="4"/>
      <c r="R36" s="4"/>
      <c r="S36" s="4"/>
    </row>
    <row r="37" spans="2:19" ht="7.25" customHeight="1" x14ac:dyDescent="0.35"/>
    <row r="40" spans="2:19" ht="28.5" customHeight="1" x14ac:dyDescent="0.35"/>
    <row r="41" spans="2:19" ht="22.25" customHeight="1" x14ac:dyDescent="0.35"/>
    <row r="42" spans="2:19" ht="19.5" customHeight="1" x14ac:dyDescent="0.3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7EF8-F14B-46D3-ADA5-4056B69D9A30}">
  <dimension ref="A1:G29"/>
  <sheetViews>
    <sheetView showGridLines="0" tabSelected="1" zoomScale="90" zoomScaleNormal="90" workbookViewId="0">
      <selection activeCell="J11" sqref="J11"/>
    </sheetView>
  </sheetViews>
  <sheetFormatPr defaultColWidth="26.08984375" defaultRowHeight="14.5" x14ac:dyDescent="0.35"/>
  <cols>
    <col min="1" max="1" width="13.26953125" customWidth="1"/>
    <col min="2" max="6" width="10.54296875" customWidth="1"/>
    <col min="7" max="7" width="7.08984375" bestFit="1" customWidth="1"/>
    <col min="8" max="8" width="8.90625" customWidth="1"/>
    <col min="9" max="9" width="16.1796875" customWidth="1"/>
  </cols>
  <sheetData>
    <row r="1" spans="1:7" ht="18.5" x14ac:dyDescent="0.45">
      <c r="A1" s="126" t="s">
        <v>46</v>
      </c>
      <c r="B1" s="126"/>
      <c r="C1" s="126"/>
      <c r="D1" s="126"/>
      <c r="E1" s="126"/>
      <c r="F1" s="126"/>
      <c r="G1" s="126"/>
    </row>
    <row r="2" spans="1:7" ht="18.5" x14ac:dyDescent="0.45">
      <c r="A2" s="126" t="s">
        <v>80</v>
      </c>
      <c r="B2" s="126"/>
      <c r="C2" s="126"/>
      <c r="D2" s="126"/>
      <c r="E2" s="126"/>
      <c r="F2" s="126"/>
      <c r="G2" s="126"/>
    </row>
    <row r="3" spans="1:7" ht="18.5" x14ac:dyDescent="0.45">
      <c r="A3" s="126" t="s">
        <v>79</v>
      </c>
      <c r="B3" s="126"/>
      <c r="C3" s="126"/>
      <c r="D3" s="126"/>
      <c r="E3" s="126"/>
      <c r="F3" s="126"/>
      <c r="G3" s="126"/>
    </row>
    <row r="4" spans="1:7" ht="18.5" x14ac:dyDescent="0.45">
      <c r="A4" s="126" t="s">
        <v>78</v>
      </c>
      <c r="B4" s="126"/>
      <c r="C4" s="126"/>
      <c r="D4" s="126"/>
      <c r="E4" s="126"/>
      <c r="F4" s="126"/>
      <c r="G4" s="126"/>
    </row>
    <row r="5" spans="1:7" ht="4.5" customHeight="1" x14ac:dyDescent="0.35">
      <c r="A5" s="117"/>
      <c r="B5" s="125"/>
      <c r="C5" s="125"/>
      <c r="D5" s="125"/>
      <c r="E5" s="125"/>
      <c r="F5" s="118"/>
      <c r="G5" s="118"/>
    </row>
    <row r="6" spans="1:7" ht="22" customHeight="1" thickBot="1" x14ac:dyDescent="0.4">
      <c r="A6" s="119" t="s">
        <v>73</v>
      </c>
      <c r="B6" s="120" t="s">
        <v>74</v>
      </c>
      <c r="C6" s="121" t="s">
        <v>75</v>
      </c>
      <c r="D6" s="121" t="s">
        <v>76</v>
      </c>
      <c r="E6" s="122" t="s">
        <v>77</v>
      </c>
      <c r="F6" s="123" t="s">
        <v>0</v>
      </c>
      <c r="G6" s="123" t="s">
        <v>13</v>
      </c>
    </row>
    <row r="7" spans="1:7" ht="7" customHeight="1" x14ac:dyDescent="0.5">
      <c r="A7" s="101"/>
      <c r="B7" s="102"/>
      <c r="C7" s="102"/>
      <c r="D7" s="102"/>
      <c r="E7" s="102"/>
      <c r="F7" s="103"/>
      <c r="G7" s="103"/>
    </row>
    <row r="8" spans="1:7" x14ac:dyDescent="0.35">
      <c r="A8" s="110" t="s">
        <v>20</v>
      </c>
      <c r="B8" s="108">
        <v>73</v>
      </c>
      <c r="C8" s="109">
        <v>129</v>
      </c>
      <c r="D8" s="109">
        <v>1657</v>
      </c>
      <c r="E8" s="108">
        <v>9</v>
      </c>
      <c r="F8" s="108">
        <f>SUM(B8:E8)</f>
        <v>1868</v>
      </c>
      <c r="G8" s="100">
        <f>(F8/F$27)</f>
        <v>6.2076299348664099E-2</v>
      </c>
    </row>
    <row r="9" spans="1:7" x14ac:dyDescent="0.35">
      <c r="A9" s="104" t="s">
        <v>13</v>
      </c>
      <c r="B9" s="107">
        <f>(B8/$F$8)</f>
        <v>3.9079229122055671E-2</v>
      </c>
      <c r="C9" s="107">
        <f>(C8/$F$8)</f>
        <v>6.9057815845824405E-2</v>
      </c>
      <c r="D9" s="107">
        <f>(D8/$F$8)</f>
        <v>0.88704496788008569</v>
      </c>
      <c r="E9" s="107">
        <f>(E8/$F$8)</f>
        <v>4.8179871520342612E-3</v>
      </c>
      <c r="F9" s="107">
        <f>(F8/$F$8)</f>
        <v>1</v>
      </c>
      <c r="G9" s="107"/>
    </row>
    <row r="10" spans="1:7" x14ac:dyDescent="0.35">
      <c r="A10" s="110" t="s">
        <v>23</v>
      </c>
      <c r="B10" s="108">
        <v>33</v>
      </c>
      <c r="C10" s="108">
        <v>47</v>
      </c>
      <c r="D10" s="109">
        <v>605</v>
      </c>
      <c r="E10" s="108">
        <v>1</v>
      </c>
      <c r="F10" s="108">
        <f>SUM(B10:E10)</f>
        <v>686</v>
      </c>
      <c r="G10" s="100">
        <f>(F10/F$27)</f>
        <v>2.2796756613053304E-2</v>
      </c>
    </row>
    <row r="11" spans="1:7" x14ac:dyDescent="0.35">
      <c r="A11" s="104" t="s">
        <v>13</v>
      </c>
      <c r="B11" s="107">
        <f>(B10/$F10)</f>
        <v>4.8104956268221574E-2</v>
      </c>
      <c r="C11" s="107">
        <f>(C10/$F10)</f>
        <v>6.8513119533527692E-2</v>
      </c>
      <c r="D11" s="107">
        <f>(D10/$F10)</f>
        <v>0.88192419825072887</v>
      </c>
      <c r="E11" s="107">
        <f>(E10/$F10)</f>
        <v>1.4577259475218659E-3</v>
      </c>
      <c r="F11" s="107">
        <f>(F10/$F10)</f>
        <v>1</v>
      </c>
      <c r="G11" s="107"/>
    </row>
    <row r="12" spans="1:7" x14ac:dyDescent="0.35">
      <c r="A12" s="110" t="s">
        <v>19</v>
      </c>
      <c r="B12" s="109">
        <v>60</v>
      </c>
      <c r="C12" s="109">
        <v>106</v>
      </c>
      <c r="D12" s="109">
        <v>627</v>
      </c>
      <c r="E12" s="109">
        <v>7</v>
      </c>
      <c r="F12" s="108">
        <f>SUM(B12:E12)</f>
        <v>800</v>
      </c>
      <c r="G12" s="100">
        <f>(F12/F$27)</f>
        <v>2.6585138907350789E-2</v>
      </c>
    </row>
    <row r="13" spans="1:7" x14ac:dyDescent="0.35">
      <c r="A13" s="104" t="s">
        <v>13</v>
      </c>
      <c r="B13" s="107">
        <f>(B12/$F12)</f>
        <v>7.4999999999999997E-2</v>
      </c>
      <c r="C13" s="107">
        <f>(C12/$F12)</f>
        <v>0.13250000000000001</v>
      </c>
      <c r="D13" s="107">
        <f>(D12/$F12)</f>
        <v>0.78374999999999995</v>
      </c>
      <c r="E13" s="107">
        <f>(E12/$F12)</f>
        <v>8.7500000000000008E-3</v>
      </c>
      <c r="F13" s="107">
        <f>(F12/$F12)</f>
        <v>1</v>
      </c>
      <c r="G13" s="107"/>
    </row>
    <row r="14" spans="1:7" ht="17.5" customHeight="1" x14ac:dyDescent="0.35">
      <c r="A14" s="110" t="s">
        <v>17</v>
      </c>
      <c r="B14" s="108">
        <v>124</v>
      </c>
      <c r="C14" s="108">
        <v>212</v>
      </c>
      <c r="D14" s="108">
        <v>2694</v>
      </c>
      <c r="E14" s="108">
        <v>30</v>
      </c>
      <c r="F14" s="108">
        <f>SUM(B14:E14)</f>
        <v>3060</v>
      </c>
      <c r="G14" s="100">
        <f>(F14/F$27)</f>
        <v>0.10168815632061677</v>
      </c>
    </row>
    <row r="15" spans="1:7" x14ac:dyDescent="0.35">
      <c r="A15" s="104" t="s">
        <v>13</v>
      </c>
      <c r="B15" s="107">
        <f>(B14/$F14)</f>
        <v>4.0522875816993466E-2</v>
      </c>
      <c r="C15" s="107">
        <f>(C14/$F14)</f>
        <v>6.9281045751633991E-2</v>
      </c>
      <c r="D15" s="107">
        <f>(D14/$F14)</f>
        <v>0.88039215686274508</v>
      </c>
      <c r="E15" s="107">
        <f>(E14/$F14)</f>
        <v>9.8039215686274508E-3</v>
      </c>
      <c r="F15" s="107">
        <f>(F14/$F14)</f>
        <v>1</v>
      </c>
      <c r="G15" s="107"/>
    </row>
    <row r="16" spans="1:7" x14ac:dyDescent="0.35">
      <c r="A16" s="110" t="s">
        <v>81</v>
      </c>
      <c r="B16" s="109">
        <v>28</v>
      </c>
      <c r="C16" s="109">
        <v>50</v>
      </c>
      <c r="D16" s="109">
        <v>873</v>
      </c>
      <c r="E16" s="109">
        <v>15</v>
      </c>
      <c r="F16" s="108">
        <f>SUM(B16:E16)</f>
        <v>966</v>
      </c>
      <c r="G16" s="100">
        <f>(F16/F$27)</f>
        <v>3.2101555230626078E-2</v>
      </c>
    </row>
    <row r="17" spans="1:7" x14ac:dyDescent="0.35">
      <c r="A17" s="104" t="s">
        <v>13</v>
      </c>
      <c r="B17" s="107">
        <f>(B16/$F16)</f>
        <v>2.8985507246376812E-2</v>
      </c>
      <c r="C17" s="107">
        <f>(C16/$F16)</f>
        <v>5.1759834368530024E-2</v>
      </c>
      <c r="D17" s="107">
        <f>(D16/$F16)</f>
        <v>0.90372670807453415</v>
      </c>
      <c r="E17" s="107">
        <f>(E16/$F16)</f>
        <v>1.5527950310559006E-2</v>
      </c>
      <c r="F17" s="107">
        <f>(F16/$F16)</f>
        <v>1</v>
      </c>
      <c r="G17" s="107"/>
    </row>
    <row r="18" spans="1:7" x14ac:dyDescent="0.35">
      <c r="A18" s="110" t="s">
        <v>16</v>
      </c>
      <c r="B18" s="109">
        <v>331</v>
      </c>
      <c r="C18" s="109">
        <v>711</v>
      </c>
      <c r="D18" s="109">
        <v>13976</v>
      </c>
      <c r="E18" s="109">
        <v>163</v>
      </c>
      <c r="F18" s="108">
        <f>SUM(B18:E18)</f>
        <v>15181</v>
      </c>
      <c r="G18" s="100">
        <f>(F18/F$27)</f>
        <v>0.50448624219061544</v>
      </c>
    </row>
    <row r="19" spans="1:7" x14ac:dyDescent="0.35">
      <c r="A19" s="104" t="s">
        <v>13</v>
      </c>
      <c r="B19" s="107">
        <f>(B18/$F18)</f>
        <v>2.1803570252289045E-2</v>
      </c>
      <c r="C19" s="107">
        <f>(C18/$F18)</f>
        <v>4.6834859363678281E-2</v>
      </c>
      <c r="D19" s="107">
        <f>(D18/$F18)</f>
        <v>0.92062446479151572</v>
      </c>
      <c r="E19" s="107">
        <f>(E18/$F18)</f>
        <v>1.0737105592516963E-2</v>
      </c>
      <c r="F19" s="107">
        <f>(F18/$F18)</f>
        <v>1</v>
      </c>
      <c r="G19" s="107"/>
    </row>
    <row r="20" spans="1:7" x14ac:dyDescent="0.35">
      <c r="A20" s="110" t="s">
        <v>21</v>
      </c>
      <c r="B20" s="108">
        <v>84</v>
      </c>
      <c r="C20" s="108">
        <v>120</v>
      </c>
      <c r="D20" s="109">
        <v>2061</v>
      </c>
      <c r="E20" s="108">
        <v>9</v>
      </c>
      <c r="F20" s="108">
        <f>SUM(B20:E20)</f>
        <v>2274</v>
      </c>
      <c r="G20" s="100">
        <f>(F20/F$27)</f>
        <v>7.5568257344144629E-2</v>
      </c>
    </row>
    <row r="21" spans="1:7" x14ac:dyDescent="0.35">
      <c r="A21" s="104" t="s">
        <v>13</v>
      </c>
      <c r="B21" s="107">
        <f>(B20/$F20)</f>
        <v>3.6939313984168866E-2</v>
      </c>
      <c r="C21" s="107">
        <f>(C20/$F20)</f>
        <v>5.2770448548812667E-2</v>
      </c>
      <c r="D21" s="107">
        <f>(D20/$F20)</f>
        <v>0.90633245382585748</v>
      </c>
      <c r="E21" s="107">
        <f>(E20/$F20)</f>
        <v>3.9577836411609502E-3</v>
      </c>
      <c r="F21" s="107">
        <f>(F20/$F20)</f>
        <v>1</v>
      </c>
      <c r="G21" s="107"/>
    </row>
    <row r="22" spans="1:7" x14ac:dyDescent="0.35">
      <c r="A22" s="110" t="s">
        <v>18</v>
      </c>
      <c r="B22" s="108">
        <v>134</v>
      </c>
      <c r="C22" s="108">
        <v>156</v>
      </c>
      <c r="D22" s="108">
        <v>2125</v>
      </c>
      <c r="E22" s="108">
        <v>16</v>
      </c>
      <c r="F22" s="108">
        <f>SUM(B22:E22)</f>
        <v>2431</v>
      </c>
      <c r="G22" s="100">
        <f>(F22/F$27)</f>
        <v>8.0785590854712222E-2</v>
      </c>
    </row>
    <row r="23" spans="1:7" x14ac:dyDescent="0.35">
      <c r="A23" s="104" t="s">
        <v>13</v>
      </c>
      <c r="B23" s="107">
        <f>(B22/$F22)</f>
        <v>5.5121349238996295E-2</v>
      </c>
      <c r="C23" s="107">
        <f>(C22/$F22)</f>
        <v>6.4171122994652413E-2</v>
      </c>
      <c r="D23" s="107">
        <f>(D22/$F22)</f>
        <v>0.87412587412587417</v>
      </c>
      <c r="E23" s="107">
        <f>(E22/$F22)</f>
        <v>6.5816536404771702E-3</v>
      </c>
      <c r="F23" s="107">
        <f>(F22/$F22)</f>
        <v>1</v>
      </c>
      <c r="G23" s="107"/>
    </row>
    <row r="24" spans="1:7" x14ac:dyDescent="0.35">
      <c r="A24" s="110" t="s">
        <v>45</v>
      </c>
      <c r="B24" s="108">
        <v>117</v>
      </c>
      <c r="C24" s="108">
        <v>241</v>
      </c>
      <c r="D24" s="109">
        <v>2447</v>
      </c>
      <c r="E24" s="108">
        <v>21</v>
      </c>
      <c r="F24" s="108">
        <f>SUM(B24:E24)</f>
        <v>2826</v>
      </c>
      <c r="G24" s="100">
        <f>(F24/F$27)</f>
        <v>9.391200319021667E-2</v>
      </c>
    </row>
    <row r="25" spans="1:7" ht="15" thickBot="1" x14ac:dyDescent="0.4">
      <c r="A25" s="111" t="s">
        <v>13</v>
      </c>
      <c r="B25" s="112">
        <f>(B24/$F24)</f>
        <v>4.1401273885350316E-2</v>
      </c>
      <c r="C25" s="112">
        <f>(C24/$F24)</f>
        <v>8.5279547062986558E-2</v>
      </c>
      <c r="D25" s="112">
        <f>(D24/$F24)</f>
        <v>0.86588818117480537</v>
      </c>
      <c r="E25" s="112">
        <f>(E24/$F24)</f>
        <v>7.4309978768577496E-3</v>
      </c>
      <c r="F25" s="112">
        <f>(F24/$F24)</f>
        <v>1</v>
      </c>
      <c r="G25" s="112"/>
    </row>
    <row r="26" spans="1:7" ht="12.5" customHeight="1" thickTop="1" x14ac:dyDescent="0.35">
      <c r="A26" s="104"/>
      <c r="B26" s="106"/>
      <c r="C26" s="105"/>
      <c r="D26" s="105"/>
      <c r="E26" s="105"/>
      <c r="F26" s="105"/>
      <c r="G26" s="107"/>
    </row>
    <row r="27" spans="1:7" ht="15" thickBot="1" x14ac:dyDescent="0.4">
      <c r="A27" s="113" t="s">
        <v>0</v>
      </c>
      <c r="B27" s="114">
        <f>SUM(B8,B10,B12,B14,B16,B18,B20,B22,B24)</f>
        <v>984</v>
      </c>
      <c r="C27" s="114">
        <f t="shared" ref="C27:E27" si="0">SUM(C8,C10,C12,C14,C16,C18,C20,C22,C24)</f>
        <v>1772</v>
      </c>
      <c r="D27" s="114">
        <f t="shared" si="0"/>
        <v>27065</v>
      </c>
      <c r="E27" s="114">
        <f t="shared" si="0"/>
        <v>271</v>
      </c>
      <c r="F27" s="114">
        <f>SUM(F8,F10,F12,F14,F16,F18,F20,F22,F24)</f>
        <v>30092</v>
      </c>
      <c r="G27" s="115">
        <f>SUM(G8:G24)</f>
        <v>1</v>
      </c>
    </row>
    <row r="28" spans="1:7" ht="7.5" customHeight="1" x14ac:dyDescent="0.35">
      <c r="A28" s="99"/>
      <c r="B28" s="98"/>
      <c r="C28" s="116"/>
      <c r="D28" s="116"/>
      <c r="E28" s="98"/>
      <c r="F28" s="98"/>
      <c r="G28" s="98"/>
    </row>
    <row r="29" spans="1:7" ht="15" thickBot="1" x14ac:dyDescent="0.4">
      <c r="A29" s="113" t="s">
        <v>13</v>
      </c>
      <c r="B29" s="115">
        <f>+(B27/$F$27)</f>
        <v>3.2699720856041475E-2</v>
      </c>
      <c r="C29" s="115">
        <f>+(C27/$F$27)</f>
        <v>5.8886082679782001E-2</v>
      </c>
      <c r="D29" s="115">
        <f>+(D27/$F$27)</f>
        <v>0.89940848065931145</v>
      </c>
      <c r="E29" s="115">
        <f>+(E27/$F$27)</f>
        <v>9.00571580486508E-3</v>
      </c>
      <c r="F29" s="115">
        <f>+(F27/$F$27)</f>
        <v>1</v>
      </c>
      <c r="G29" s="107"/>
    </row>
  </sheetData>
  <mergeCells count="5">
    <mergeCell ref="B5:E5"/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4.5" x14ac:dyDescent="0.35"/>
  <cols>
    <col min="1" max="1" width="15.36328125" style="10" customWidth="1"/>
    <col min="2" max="2" width="12.90625" style="18" bestFit="1" customWidth="1"/>
    <col min="3" max="3" width="8.90625" style="18" bestFit="1" customWidth="1"/>
    <col min="4" max="4" width="10.90625" style="18" bestFit="1" customWidth="1"/>
    <col min="5" max="5" width="7.90625" style="18" bestFit="1" customWidth="1"/>
    <col min="6" max="6" width="14.453125" style="18" bestFit="1" customWidth="1"/>
    <col min="7" max="7" width="7.6328125" style="18" bestFit="1" customWidth="1"/>
    <col min="8" max="8" width="11.08984375" style="18" bestFit="1" customWidth="1"/>
    <col min="9" max="9" width="11.6328125" style="18" bestFit="1" customWidth="1"/>
    <col min="10" max="10" width="10.36328125" style="18" bestFit="1" customWidth="1"/>
    <col min="11" max="12" width="11.08984375" style="18" bestFit="1" customWidth="1"/>
    <col min="13" max="13" width="9.36328125" style="22" customWidth="1"/>
    <col min="14" max="14" width="10" style="40" customWidth="1"/>
    <col min="15" max="15" width="57" style="38"/>
  </cols>
  <sheetData>
    <row r="1" spans="1:15" ht="18.5" x14ac:dyDescent="0.45">
      <c r="A1" s="127" t="s">
        <v>46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18.5" x14ac:dyDescent="0.45">
      <c r="A2" s="127" t="s">
        <v>47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ht="18.5" x14ac:dyDescent="0.45">
      <c r="A3" s="127" t="s">
        <v>72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5" ht="18.5" x14ac:dyDescent="0.45">
      <c r="A4" s="127" t="s">
        <v>71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5" s="38" customFormat="1" ht="12.75" customHeight="1" x14ac:dyDescent="0.35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40"/>
    </row>
    <row r="6" spans="1:15" s="38" customFormat="1" ht="15" thickBot="1" x14ac:dyDescent="0.4">
      <c r="A6" s="46" t="s">
        <v>15</v>
      </c>
      <c r="B6" s="53" t="s">
        <v>37</v>
      </c>
      <c r="C6" s="15" t="s">
        <v>39</v>
      </c>
      <c r="D6" s="15" t="s">
        <v>38</v>
      </c>
      <c r="E6" s="15" t="s">
        <v>41</v>
      </c>
      <c r="F6" s="54" t="s">
        <v>50</v>
      </c>
      <c r="G6" s="15" t="s">
        <v>40</v>
      </c>
      <c r="H6" s="15" t="s">
        <v>42</v>
      </c>
      <c r="I6" s="15" t="s">
        <v>43</v>
      </c>
      <c r="J6" s="15" t="s">
        <v>44</v>
      </c>
      <c r="K6" s="15" t="s">
        <v>49</v>
      </c>
      <c r="L6" s="23" t="s">
        <v>45</v>
      </c>
      <c r="M6" s="23" t="s">
        <v>0</v>
      </c>
      <c r="N6" s="39" t="s">
        <v>13</v>
      </c>
    </row>
    <row r="7" spans="1:15" ht="6" customHeight="1" x14ac:dyDescent="0.35">
      <c r="A7" s="3"/>
      <c r="B7" s="7"/>
      <c r="C7" s="7"/>
      <c r="D7" s="7"/>
      <c r="E7" s="7"/>
      <c r="F7" s="7"/>
      <c r="G7" s="7"/>
      <c r="I7" s="7"/>
      <c r="J7" s="7"/>
      <c r="K7" s="7"/>
      <c r="L7" s="7"/>
      <c r="M7" s="7"/>
      <c r="N7" s="7"/>
      <c r="O7"/>
    </row>
    <row r="8" spans="1:15" x14ac:dyDescent="0.35">
      <c r="A8" s="62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41">
        <f>SUM(B8:L8)</f>
        <v>0</v>
      </c>
      <c r="N8" s="48" t="e">
        <f t="shared" ref="N8:N21" si="0">(M8/M$51)</f>
        <v>#DIV/0!</v>
      </c>
    </row>
    <row r="9" spans="1:15" x14ac:dyDescent="0.35">
      <c r="A9" s="61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22">
        <f t="shared" ref="M9:M51" si="1">SUM(B9:L9)</f>
        <v>0</v>
      </c>
      <c r="N9" s="50" t="e">
        <f t="shared" si="0"/>
        <v>#DIV/0!</v>
      </c>
    </row>
    <row r="10" spans="1:15" x14ac:dyDescent="0.35">
      <c r="A10" s="62"/>
      <c r="B10" s="63"/>
      <c r="C10" s="64"/>
      <c r="D10" s="63"/>
      <c r="E10" s="63"/>
      <c r="F10" s="63"/>
      <c r="G10" s="64"/>
      <c r="H10" s="63"/>
      <c r="I10" s="63"/>
      <c r="J10" s="63"/>
      <c r="K10" s="63"/>
      <c r="L10" s="63"/>
      <c r="M10" s="41">
        <f t="shared" si="1"/>
        <v>0</v>
      </c>
      <c r="N10" s="48" t="e">
        <f t="shared" si="0"/>
        <v>#DIV/0!</v>
      </c>
    </row>
    <row r="11" spans="1:15" x14ac:dyDescent="0.35">
      <c r="A11" s="61"/>
      <c r="B11" s="65"/>
      <c r="C11" s="66"/>
      <c r="D11" s="65"/>
      <c r="E11" s="65"/>
      <c r="F11" s="65"/>
      <c r="G11" s="66"/>
      <c r="H11" s="65"/>
      <c r="I11" s="65"/>
      <c r="J11" s="65"/>
      <c r="K11" s="66"/>
      <c r="L11" s="66"/>
      <c r="M11" s="22">
        <f t="shared" si="1"/>
        <v>0</v>
      </c>
      <c r="N11" s="50" t="e">
        <f t="shared" si="0"/>
        <v>#DIV/0!</v>
      </c>
    </row>
    <row r="12" spans="1:15" x14ac:dyDescent="0.35">
      <c r="A12" s="62"/>
      <c r="B12" s="63"/>
      <c r="C12" s="63"/>
      <c r="D12" s="63"/>
      <c r="E12" s="64"/>
      <c r="F12" s="63"/>
      <c r="G12" s="63"/>
      <c r="H12" s="63"/>
      <c r="I12" s="63"/>
      <c r="J12" s="63"/>
      <c r="K12" s="63"/>
      <c r="L12" s="63"/>
      <c r="M12" s="41">
        <f t="shared" si="1"/>
        <v>0</v>
      </c>
      <c r="N12" s="48" t="e">
        <f t="shared" si="0"/>
        <v>#DIV/0!</v>
      </c>
    </row>
    <row r="13" spans="1:15" x14ac:dyDescent="0.35">
      <c r="A13" s="61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22">
        <f t="shared" si="1"/>
        <v>0</v>
      </c>
      <c r="N13" s="50" t="e">
        <f t="shared" si="0"/>
        <v>#DIV/0!</v>
      </c>
    </row>
    <row r="14" spans="1:15" x14ac:dyDescent="0.35">
      <c r="A14" s="62"/>
      <c r="B14" s="63"/>
      <c r="C14" s="64"/>
      <c r="D14" s="63"/>
      <c r="E14" s="63"/>
      <c r="F14" s="63"/>
      <c r="G14" s="64"/>
      <c r="H14" s="63"/>
      <c r="I14" s="63"/>
      <c r="J14" s="63"/>
      <c r="K14" s="63"/>
      <c r="L14" s="63"/>
      <c r="M14" s="41">
        <f t="shared" si="1"/>
        <v>0</v>
      </c>
      <c r="N14" s="48" t="e">
        <f t="shared" si="0"/>
        <v>#DIV/0!</v>
      </c>
    </row>
    <row r="15" spans="1:15" x14ac:dyDescent="0.35">
      <c r="A15" s="61"/>
      <c r="B15" s="65"/>
      <c r="C15" s="66"/>
      <c r="D15" s="65"/>
      <c r="E15" s="65"/>
      <c r="F15" s="65"/>
      <c r="G15" s="66"/>
      <c r="H15" s="65"/>
      <c r="I15" s="65"/>
      <c r="J15" s="65"/>
      <c r="K15" s="66"/>
      <c r="L15" s="66"/>
      <c r="M15" s="22">
        <f t="shared" si="1"/>
        <v>0</v>
      </c>
      <c r="N15" s="50" t="e">
        <f t="shared" si="0"/>
        <v>#DIV/0!</v>
      </c>
    </row>
    <row r="16" spans="1:15" x14ac:dyDescent="0.35">
      <c r="A16" s="62"/>
      <c r="B16" s="64"/>
      <c r="C16" s="64"/>
      <c r="D16" s="63"/>
      <c r="E16" s="64"/>
      <c r="F16" s="64"/>
      <c r="G16" s="64"/>
      <c r="H16" s="63"/>
      <c r="I16" s="64"/>
      <c r="J16" s="64"/>
      <c r="K16" s="64"/>
      <c r="L16" s="64"/>
      <c r="M16" s="41">
        <f t="shared" si="1"/>
        <v>0</v>
      </c>
      <c r="N16" s="48" t="e">
        <f t="shared" si="0"/>
        <v>#DIV/0!</v>
      </c>
    </row>
    <row r="17" spans="1:14" x14ac:dyDescent="0.35">
      <c r="A17" s="61"/>
      <c r="B17" s="65"/>
      <c r="C17" s="66"/>
      <c r="D17" s="65"/>
      <c r="E17" s="65"/>
      <c r="F17" s="65"/>
      <c r="G17" s="65"/>
      <c r="H17" s="65"/>
      <c r="I17" s="65"/>
      <c r="J17" s="65"/>
      <c r="K17" s="65"/>
      <c r="L17" s="66"/>
      <c r="M17" s="22">
        <f t="shared" si="1"/>
        <v>0</v>
      </c>
      <c r="N17" s="50" t="e">
        <f t="shared" si="0"/>
        <v>#DIV/0!</v>
      </c>
    </row>
    <row r="18" spans="1:14" x14ac:dyDescent="0.35">
      <c r="A18" s="62"/>
      <c r="B18" s="63"/>
      <c r="C18" s="64"/>
      <c r="D18" s="63"/>
      <c r="E18" s="63"/>
      <c r="F18" s="63"/>
      <c r="G18" s="64"/>
      <c r="H18" s="63"/>
      <c r="I18" s="63"/>
      <c r="J18" s="64"/>
      <c r="K18" s="63"/>
      <c r="L18" s="64"/>
      <c r="M18" s="41">
        <f t="shared" si="1"/>
        <v>0</v>
      </c>
      <c r="N18" s="48" t="e">
        <f t="shared" si="0"/>
        <v>#DIV/0!</v>
      </c>
    </row>
    <row r="19" spans="1:14" x14ac:dyDescent="0.35">
      <c r="A19" s="61"/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22">
        <f t="shared" si="1"/>
        <v>0</v>
      </c>
      <c r="N19" s="50" t="e">
        <f t="shared" si="0"/>
        <v>#DIV/0!</v>
      </c>
    </row>
    <row r="20" spans="1:14" x14ac:dyDescent="0.35">
      <c r="A20" s="62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41">
        <f t="shared" si="1"/>
        <v>0</v>
      </c>
      <c r="N20" s="48" t="e">
        <f t="shared" si="0"/>
        <v>#DIV/0!</v>
      </c>
    </row>
    <row r="21" spans="1:14" x14ac:dyDescent="0.35">
      <c r="A21" s="61"/>
      <c r="B21" s="65"/>
      <c r="C21" s="66"/>
      <c r="D21" s="65"/>
      <c r="E21" s="65"/>
      <c r="F21" s="65"/>
      <c r="G21" s="65"/>
      <c r="H21" s="65"/>
      <c r="I21" s="65"/>
      <c r="J21" s="65"/>
      <c r="K21" s="65"/>
      <c r="L21" s="66"/>
      <c r="M21" s="22">
        <f t="shared" si="1"/>
        <v>0</v>
      </c>
      <c r="N21" s="50" t="e">
        <f t="shared" si="0"/>
        <v>#DIV/0!</v>
      </c>
    </row>
    <row r="22" spans="1:14" x14ac:dyDescent="0.35">
      <c r="A22" s="62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41">
        <f t="shared" si="1"/>
        <v>0</v>
      </c>
      <c r="N22" s="48" t="e">
        <f t="shared" ref="N22:N26" si="2">(M22/M$51)</f>
        <v>#DIV/0!</v>
      </c>
    </row>
    <row r="23" spans="1:14" x14ac:dyDescent="0.35">
      <c r="A23" s="6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2">
        <f t="shared" si="1"/>
        <v>0</v>
      </c>
      <c r="N23" s="50" t="e">
        <f t="shared" si="2"/>
        <v>#DIV/0!</v>
      </c>
    </row>
    <row r="24" spans="1:14" x14ac:dyDescent="0.35">
      <c r="A24" s="62"/>
      <c r="B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41">
        <f t="shared" si="1"/>
        <v>0</v>
      </c>
      <c r="N24" s="48" t="e">
        <f t="shared" si="2"/>
        <v>#DIV/0!</v>
      </c>
    </row>
    <row r="25" spans="1:14" x14ac:dyDescent="0.35">
      <c r="A25" s="61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22">
        <f t="shared" si="1"/>
        <v>0</v>
      </c>
      <c r="N25" s="50" t="e">
        <f t="shared" si="2"/>
        <v>#DIV/0!</v>
      </c>
    </row>
    <row r="26" spans="1:14" x14ac:dyDescent="0.35">
      <c r="A26" s="62"/>
      <c r="B26" s="63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41">
        <f t="shared" si="1"/>
        <v>0</v>
      </c>
      <c r="N26" s="48" t="e">
        <f t="shared" si="2"/>
        <v>#DIV/0!</v>
      </c>
    </row>
    <row r="27" spans="1:14" x14ac:dyDescent="0.35">
      <c r="A27" s="61"/>
      <c r="B27" s="65"/>
      <c r="C27" s="66"/>
      <c r="D27" s="65"/>
      <c r="E27" s="65"/>
      <c r="F27" s="65"/>
      <c r="G27" s="66"/>
      <c r="H27" s="65"/>
      <c r="I27" s="65"/>
      <c r="J27" s="65"/>
      <c r="K27" s="66"/>
      <c r="L27" s="66"/>
      <c r="M27" s="22">
        <f t="shared" si="1"/>
        <v>0</v>
      </c>
      <c r="N27" s="50" t="e">
        <f t="shared" ref="N27:N48" si="3">(M27/M$51)</f>
        <v>#DIV/0!</v>
      </c>
    </row>
    <row r="28" spans="1:14" x14ac:dyDescent="0.35">
      <c r="A28" s="62"/>
      <c r="B28" s="63"/>
      <c r="C28" s="63"/>
      <c r="D28" s="63"/>
      <c r="E28" s="63"/>
      <c r="F28" s="64"/>
      <c r="G28" s="63"/>
      <c r="H28" s="63"/>
      <c r="I28" s="64"/>
      <c r="J28" s="63"/>
      <c r="K28" s="64"/>
      <c r="L28" s="64"/>
      <c r="M28" s="41">
        <f t="shared" si="1"/>
        <v>0</v>
      </c>
      <c r="N28" s="48" t="e">
        <f t="shared" si="3"/>
        <v>#DIV/0!</v>
      </c>
    </row>
    <row r="29" spans="1:14" x14ac:dyDescent="0.35">
      <c r="A29" s="61"/>
      <c r="B29" s="65"/>
      <c r="C29" s="66"/>
      <c r="D29" s="65"/>
      <c r="E29" s="65"/>
      <c r="F29" s="65"/>
      <c r="G29" s="66"/>
      <c r="H29" s="65"/>
      <c r="I29" s="65"/>
      <c r="J29" s="65"/>
      <c r="K29" s="66"/>
      <c r="L29" s="66"/>
      <c r="M29" s="22">
        <f t="shared" si="1"/>
        <v>0</v>
      </c>
      <c r="N29" s="50" t="e">
        <f t="shared" si="3"/>
        <v>#DIV/0!</v>
      </c>
    </row>
    <row r="30" spans="1:14" x14ac:dyDescent="0.35">
      <c r="A30" s="62"/>
      <c r="B30" s="63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41">
        <f t="shared" si="1"/>
        <v>0</v>
      </c>
      <c r="N30" s="48" t="e">
        <f t="shared" si="3"/>
        <v>#DIV/0!</v>
      </c>
    </row>
    <row r="31" spans="1:14" x14ac:dyDescent="0.35">
      <c r="A31" s="61"/>
      <c r="B31" s="65"/>
      <c r="C31" s="65"/>
      <c r="D31" s="65"/>
      <c r="E31" s="65"/>
      <c r="F31" s="65"/>
      <c r="G31" s="66"/>
      <c r="H31" s="65"/>
      <c r="I31" s="65"/>
      <c r="J31" s="65"/>
      <c r="K31" s="65"/>
      <c r="L31" s="65"/>
      <c r="M31" s="22">
        <f t="shared" si="1"/>
        <v>0</v>
      </c>
      <c r="N31" s="50" t="e">
        <f t="shared" si="3"/>
        <v>#DIV/0!</v>
      </c>
    </row>
    <row r="32" spans="1:14" x14ac:dyDescent="0.35">
      <c r="A32" s="62"/>
      <c r="B32" s="64"/>
      <c r="C32" s="64"/>
      <c r="D32" s="64"/>
      <c r="E32" s="64"/>
      <c r="F32" s="64"/>
      <c r="G32" s="64"/>
      <c r="H32" s="64"/>
      <c r="I32" s="63"/>
      <c r="J32" s="64"/>
      <c r="K32" s="64"/>
      <c r="L32" s="64"/>
      <c r="M32" s="41">
        <f t="shared" si="1"/>
        <v>0</v>
      </c>
      <c r="N32" s="48" t="e">
        <f t="shared" si="3"/>
        <v>#DIV/0!</v>
      </c>
    </row>
    <row r="33" spans="1:14" x14ac:dyDescent="0.35">
      <c r="A33" s="61"/>
      <c r="B33" s="65"/>
      <c r="C33" s="66"/>
      <c r="D33" s="65"/>
      <c r="E33" s="65"/>
      <c r="F33" s="65"/>
      <c r="G33" s="66"/>
      <c r="H33" s="65"/>
      <c r="I33" s="65"/>
      <c r="J33" s="65"/>
      <c r="K33" s="65"/>
      <c r="L33" s="65"/>
      <c r="M33" s="22">
        <f t="shared" si="1"/>
        <v>0</v>
      </c>
      <c r="N33" s="50" t="e">
        <f t="shared" si="3"/>
        <v>#DIV/0!</v>
      </c>
    </row>
    <row r="34" spans="1:14" x14ac:dyDescent="0.35">
      <c r="A34" s="62"/>
      <c r="B34" s="63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41">
        <f t="shared" si="1"/>
        <v>0</v>
      </c>
      <c r="N34" s="48" t="e">
        <f t="shared" si="3"/>
        <v>#DIV/0!</v>
      </c>
    </row>
    <row r="35" spans="1:14" x14ac:dyDescent="0.35">
      <c r="A35" s="61"/>
      <c r="B35" s="65"/>
      <c r="C35" s="66"/>
      <c r="D35" s="66"/>
      <c r="E35" s="65"/>
      <c r="F35" s="66"/>
      <c r="G35" s="66"/>
      <c r="H35" s="65"/>
      <c r="I35" s="65"/>
      <c r="J35" s="66"/>
      <c r="K35" s="66"/>
      <c r="L35" s="66"/>
      <c r="M35" s="22">
        <f t="shared" si="1"/>
        <v>0</v>
      </c>
      <c r="N35" s="50" t="e">
        <f t="shared" si="3"/>
        <v>#DIV/0!</v>
      </c>
    </row>
    <row r="36" spans="1:14" x14ac:dyDescent="0.35">
      <c r="A36" s="62"/>
      <c r="B36" s="63"/>
      <c r="C36" s="64"/>
      <c r="D36" s="63"/>
      <c r="E36" s="63"/>
      <c r="F36" s="63"/>
      <c r="G36" s="64"/>
      <c r="H36" s="64"/>
      <c r="I36" s="63"/>
      <c r="J36" s="63"/>
      <c r="K36" s="64"/>
      <c r="L36" s="63"/>
      <c r="M36" s="41">
        <f t="shared" si="1"/>
        <v>0</v>
      </c>
      <c r="N36" s="48" t="e">
        <f t="shared" si="3"/>
        <v>#DIV/0!</v>
      </c>
    </row>
    <row r="37" spans="1:14" x14ac:dyDescent="0.35">
      <c r="A37" s="61"/>
      <c r="B37" s="66"/>
      <c r="C37" s="66"/>
      <c r="D37" s="66"/>
      <c r="E37" s="65"/>
      <c r="F37" s="65"/>
      <c r="G37" s="66"/>
      <c r="H37" s="66"/>
      <c r="I37" s="65"/>
      <c r="J37" s="66"/>
      <c r="K37" s="66"/>
      <c r="L37" s="66"/>
      <c r="M37" s="22">
        <f t="shared" si="1"/>
        <v>0</v>
      </c>
      <c r="N37" s="50" t="e">
        <f t="shared" si="3"/>
        <v>#DIV/0!</v>
      </c>
    </row>
    <row r="38" spans="1:14" x14ac:dyDescent="0.35">
      <c r="A38" s="62"/>
      <c r="B38" s="63"/>
      <c r="C38" s="64"/>
      <c r="D38" s="63"/>
      <c r="E38" s="63"/>
      <c r="F38" s="63"/>
      <c r="G38" s="63"/>
      <c r="H38" s="63"/>
      <c r="I38" s="63"/>
      <c r="J38" s="64"/>
      <c r="K38" s="63"/>
      <c r="L38" s="64"/>
      <c r="M38" s="41">
        <f t="shared" si="1"/>
        <v>0</v>
      </c>
      <c r="N38" s="48" t="e">
        <f t="shared" si="3"/>
        <v>#DIV/0!</v>
      </c>
    </row>
    <row r="39" spans="1:14" x14ac:dyDescent="0.35">
      <c r="A39" s="61"/>
      <c r="B39" s="65"/>
      <c r="C39" s="66"/>
      <c r="D39" s="66"/>
      <c r="E39" s="66"/>
      <c r="F39" s="66"/>
      <c r="G39" s="65"/>
      <c r="H39" s="65"/>
      <c r="I39" s="66"/>
      <c r="J39" s="66"/>
      <c r="K39" s="66"/>
      <c r="L39" s="66"/>
      <c r="M39" s="22">
        <f t="shared" si="1"/>
        <v>0</v>
      </c>
      <c r="N39" s="50" t="e">
        <f t="shared" si="3"/>
        <v>#DIV/0!</v>
      </c>
    </row>
    <row r="40" spans="1:14" ht="15" thickBot="1" x14ac:dyDescent="0.4">
      <c r="A40" s="67"/>
      <c r="B40" s="68"/>
      <c r="C40" s="69"/>
      <c r="D40" s="68"/>
      <c r="E40" s="68"/>
      <c r="F40" s="68"/>
      <c r="G40" s="69"/>
      <c r="H40" s="68"/>
      <c r="I40" s="68"/>
      <c r="J40" s="68"/>
      <c r="K40" s="69"/>
      <c r="L40" s="69"/>
      <c r="M40" s="43">
        <f t="shared" si="1"/>
        <v>0</v>
      </c>
      <c r="N40" s="44" t="e">
        <f t="shared" si="3"/>
        <v>#DIV/0!</v>
      </c>
    </row>
    <row r="41" spans="1:14" x14ac:dyDescent="0.35">
      <c r="A41" s="61"/>
      <c r="B41" s="65"/>
      <c r="C41" s="66"/>
      <c r="D41" s="65"/>
      <c r="E41" s="65"/>
      <c r="F41" s="65"/>
      <c r="G41" s="66"/>
      <c r="H41" s="65"/>
      <c r="I41" s="65"/>
      <c r="J41" s="66"/>
      <c r="K41" s="65"/>
      <c r="L41" s="66"/>
      <c r="M41" s="22">
        <f t="shared" si="1"/>
        <v>0</v>
      </c>
      <c r="N41" s="50" t="e">
        <f t="shared" si="3"/>
        <v>#DIV/0!</v>
      </c>
    </row>
    <row r="42" spans="1:14" x14ac:dyDescent="0.35">
      <c r="A42" s="62"/>
      <c r="B42" s="63"/>
      <c r="C42" s="64"/>
      <c r="D42" s="63"/>
      <c r="E42" s="63"/>
      <c r="F42" s="63"/>
      <c r="G42" s="64"/>
      <c r="H42" s="64"/>
      <c r="I42" s="63"/>
      <c r="J42" s="64"/>
      <c r="K42" s="64"/>
      <c r="L42" s="63"/>
      <c r="M42" s="41">
        <f t="shared" si="1"/>
        <v>0</v>
      </c>
      <c r="N42" s="48" t="e">
        <f t="shared" si="3"/>
        <v>#DIV/0!</v>
      </c>
    </row>
    <row r="43" spans="1:14" x14ac:dyDescent="0.35">
      <c r="A43" s="61"/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22">
        <f t="shared" si="1"/>
        <v>0</v>
      </c>
      <c r="N43" s="50" t="e">
        <f t="shared" si="3"/>
        <v>#DIV/0!</v>
      </c>
    </row>
    <row r="44" spans="1:14" x14ac:dyDescent="0.35">
      <c r="A44" s="62"/>
      <c r="B44" s="63"/>
      <c r="C44" s="64"/>
      <c r="D44" s="63"/>
      <c r="E44" s="63"/>
      <c r="F44" s="63"/>
      <c r="G44" s="63"/>
      <c r="H44" s="63"/>
      <c r="I44" s="63"/>
      <c r="J44" s="64"/>
      <c r="K44" s="64"/>
      <c r="L44" s="64"/>
      <c r="M44" s="41">
        <f t="shared" si="1"/>
        <v>0</v>
      </c>
      <c r="N44" s="48" t="e">
        <f t="shared" si="3"/>
        <v>#DIV/0!</v>
      </c>
    </row>
    <row r="45" spans="1:14" x14ac:dyDescent="0.35">
      <c r="A45" s="61"/>
      <c r="B45" s="65"/>
      <c r="C45" s="66"/>
      <c r="D45" s="65"/>
      <c r="E45" s="66"/>
      <c r="F45" s="65"/>
      <c r="G45" s="66"/>
      <c r="H45" s="65"/>
      <c r="I45" s="65"/>
      <c r="J45" s="66"/>
      <c r="K45" s="66"/>
      <c r="L45" s="66"/>
      <c r="M45" s="22">
        <f t="shared" si="1"/>
        <v>0</v>
      </c>
      <c r="N45" s="50" t="e">
        <f t="shared" si="3"/>
        <v>#DIV/0!</v>
      </c>
    </row>
    <row r="46" spans="1:14" x14ac:dyDescent="0.35">
      <c r="A46" s="62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41">
        <f t="shared" si="1"/>
        <v>0</v>
      </c>
      <c r="N46" s="48" t="e">
        <f t="shared" si="3"/>
        <v>#DIV/0!</v>
      </c>
    </row>
    <row r="47" spans="1:14" x14ac:dyDescent="0.35">
      <c r="A47" s="61"/>
      <c r="B47" s="66"/>
      <c r="C47" s="66"/>
      <c r="D47" s="65"/>
      <c r="E47" s="65"/>
      <c r="F47" s="65"/>
      <c r="G47" s="65"/>
      <c r="H47" s="65"/>
      <c r="I47" s="65"/>
      <c r="J47" s="65"/>
      <c r="K47" s="65"/>
      <c r="L47" s="66"/>
      <c r="M47" s="22">
        <f t="shared" si="1"/>
        <v>0</v>
      </c>
      <c r="N47" s="50" t="e">
        <f t="shared" si="3"/>
        <v>#DIV/0!</v>
      </c>
    </row>
    <row r="48" spans="1:14" x14ac:dyDescent="0.3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41">
        <f t="shared" si="1"/>
        <v>0</v>
      </c>
      <c r="N48" s="48" t="e">
        <f t="shared" si="3"/>
        <v>#DIV/0!</v>
      </c>
    </row>
    <row r="49" spans="1:14" ht="8.25" customHeight="1" thickBot="1" x14ac:dyDescent="0.4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60"/>
    </row>
    <row r="50" spans="1:14" ht="15" thickTop="1" x14ac:dyDescent="0.3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N50" s="50"/>
    </row>
    <row r="51" spans="1:14" ht="15" thickBot="1" x14ac:dyDescent="0.4">
      <c r="A51" s="42" t="s">
        <v>0</v>
      </c>
      <c r="B51" s="55">
        <f t="shared" ref="B51:G51" si="4">SUM(B7:B49)</f>
        <v>0</v>
      </c>
      <c r="C51" s="55">
        <f t="shared" si="4"/>
        <v>0</v>
      </c>
      <c r="D51" s="55">
        <f t="shared" si="4"/>
        <v>0</v>
      </c>
      <c r="E51" s="55">
        <f t="shared" si="4"/>
        <v>0</v>
      </c>
      <c r="F51" s="55">
        <f t="shared" si="4"/>
        <v>0</v>
      </c>
      <c r="G51" s="43">
        <f t="shared" si="4"/>
        <v>0</v>
      </c>
      <c r="H51" s="43">
        <f>SUM(H8:H49)</f>
        <v>0</v>
      </c>
      <c r="I51" s="43">
        <f>SUM(I7:I49)</f>
        <v>0</v>
      </c>
      <c r="J51" s="43">
        <f>SUM(J7:J49)</f>
        <v>0</v>
      </c>
      <c r="K51" s="55">
        <f>SUM(K7:K49)</f>
        <v>0</v>
      </c>
      <c r="L51" s="43">
        <f>SUM(L7:L49)</f>
        <v>0</v>
      </c>
      <c r="M51" s="43">
        <f t="shared" si="1"/>
        <v>0</v>
      </c>
      <c r="N51" s="44" t="e">
        <f>(M51/M$51)</f>
        <v>#DIV/0!</v>
      </c>
    </row>
    <row r="52" spans="1:14" x14ac:dyDescent="0.35">
      <c r="B52" s="56"/>
      <c r="C52" s="56"/>
      <c r="D52" s="56"/>
      <c r="E52" s="56"/>
      <c r="F52" s="56"/>
    </row>
    <row r="53" spans="1:14" ht="15" thickBot="1" x14ac:dyDescent="0.4">
      <c r="A53" s="45" t="s">
        <v>13</v>
      </c>
      <c r="B53" s="52" t="e">
        <f t="shared" ref="B53:M53" si="5">(B51/$M51)</f>
        <v>#DIV/0!</v>
      </c>
      <c r="C53" s="52" t="e">
        <f t="shared" si="5"/>
        <v>#DIV/0!</v>
      </c>
      <c r="D53" s="52" t="e">
        <f t="shared" si="5"/>
        <v>#DIV/0!</v>
      </c>
      <c r="E53" s="52" t="e">
        <f t="shared" si="5"/>
        <v>#DIV/0!</v>
      </c>
      <c r="F53" s="52" t="e">
        <f t="shared" si="5"/>
        <v>#DIV/0!</v>
      </c>
      <c r="G53" s="52" t="e">
        <f t="shared" si="5"/>
        <v>#DIV/0!</v>
      </c>
      <c r="H53" s="52" t="e">
        <f t="shared" si="5"/>
        <v>#DIV/0!</v>
      </c>
      <c r="I53" s="52" t="e">
        <f t="shared" si="5"/>
        <v>#DIV/0!</v>
      </c>
      <c r="J53" s="52" t="e">
        <f t="shared" si="5"/>
        <v>#DIV/0!</v>
      </c>
      <c r="K53" s="52" t="e">
        <f t="shared" si="5"/>
        <v>#DIV/0!</v>
      </c>
      <c r="L53" s="52" t="e">
        <f t="shared" si="5"/>
        <v>#DIV/0!</v>
      </c>
      <c r="M53" s="52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4.5" x14ac:dyDescent="0.35"/>
  <cols>
    <col min="1" max="1" width="13" style="13" customWidth="1"/>
    <col min="2" max="2" width="7.54296875" style="10" bestFit="1" customWidth="1"/>
    <col min="3" max="3" width="9.08984375" style="11"/>
    <col min="4" max="4" width="4.54296875" style="10" customWidth="1"/>
    <col min="5" max="5" width="8.36328125" style="10" customWidth="1"/>
    <col min="6" max="6" width="14.6328125" style="18" bestFit="1" customWidth="1"/>
    <col min="7" max="7" width="8.08984375" style="18" customWidth="1"/>
    <col min="8" max="8" width="10.36328125" style="18" customWidth="1"/>
    <col min="9" max="9" width="3.08984375" style="18" customWidth="1"/>
    <col min="10" max="10" width="4.6328125" style="18" customWidth="1"/>
  </cols>
  <sheetData>
    <row r="1" spans="1:10" ht="21" customHeight="1" x14ac:dyDescent="0.45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1.25" customHeight="1" x14ac:dyDescent="0.45">
      <c r="A2" s="35"/>
      <c r="B2" s="35"/>
      <c r="C2" s="35"/>
    </row>
    <row r="3" spans="1:10" ht="21" customHeight="1" x14ac:dyDescent="0.35">
      <c r="A3" s="47" t="s">
        <v>34</v>
      </c>
      <c r="B3" s="47"/>
      <c r="C3" s="47"/>
      <c r="F3" s="128" t="s">
        <v>33</v>
      </c>
      <c r="G3" s="128"/>
      <c r="H3" s="128"/>
    </row>
    <row r="4" spans="1:10" ht="16" thickBot="1" x14ac:dyDescent="0.4">
      <c r="A4" s="32" t="s">
        <v>32</v>
      </c>
      <c r="B4" s="33" t="s">
        <v>30</v>
      </c>
      <c r="C4" s="33" t="s">
        <v>31</v>
      </c>
      <c r="F4" s="128" t="s">
        <v>36</v>
      </c>
      <c r="G4" s="128"/>
      <c r="H4" s="128"/>
    </row>
    <row r="5" spans="1:10" ht="16" thickBot="1" x14ac:dyDescent="0.4">
      <c r="C5" s="18"/>
      <c r="D5" s="31"/>
      <c r="E5" s="31"/>
      <c r="F5" s="36" t="s">
        <v>35</v>
      </c>
      <c r="G5" s="15"/>
      <c r="H5" s="15" t="s">
        <v>13</v>
      </c>
      <c r="I5" s="33"/>
    </row>
    <row r="6" spans="1:10" ht="15.5" x14ac:dyDescent="0.35">
      <c r="A6" s="13">
        <v>2017</v>
      </c>
      <c r="B6" s="26" t="s">
        <v>1</v>
      </c>
      <c r="C6" s="18">
        <v>7</v>
      </c>
      <c r="F6" s="1"/>
      <c r="G6" s="1"/>
      <c r="H6"/>
    </row>
    <row r="7" spans="1:10" ht="15.5" x14ac:dyDescent="0.35">
      <c r="A7" s="13">
        <v>2017</v>
      </c>
      <c r="B7" s="26" t="s">
        <v>2</v>
      </c>
      <c r="C7" s="18">
        <v>9</v>
      </c>
      <c r="F7" s="34" t="s">
        <v>16</v>
      </c>
      <c r="G7" s="34">
        <v>228</v>
      </c>
      <c r="H7" s="19">
        <f t="shared" ref="H7:H20" ca="1" si="0">(G7/G$23)</f>
        <v>0.41988950276243092</v>
      </c>
      <c r="I7" s="19"/>
    </row>
    <row r="8" spans="1:10" ht="15.5" x14ac:dyDescent="0.35">
      <c r="A8" s="13">
        <v>2017</v>
      </c>
      <c r="B8" s="26" t="s">
        <v>3</v>
      </c>
      <c r="C8" s="18">
        <v>10</v>
      </c>
      <c r="F8" s="34" t="s">
        <v>21</v>
      </c>
      <c r="G8" s="34">
        <v>174</v>
      </c>
      <c r="H8" s="19">
        <f t="shared" ca="1" si="0"/>
        <v>0.32044198895027626</v>
      </c>
      <c r="I8" s="19"/>
    </row>
    <row r="9" spans="1:10" ht="15.5" x14ac:dyDescent="0.35">
      <c r="A9" s="13">
        <v>2018</v>
      </c>
      <c r="B9" s="26" t="s">
        <v>4</v>
      </c>
      <c r="C9" s="18">
        <v>17</v>
      </c>
      <c r="F9" s="34" t="s">
        <v>24</v>
      </c>
      <c r="G9" s="34">
        <v>55</v>
      </c>
      <c r="H9" s="19">
        <f t="shared" ca="1" si="0"/>
        <v>0.10128913443830571</v>
      </c>
      <c r="I9" s="19"/>
    </row>
    <row r="10" spans="1:10" ht="15.5" x14ac:dyDescent="0.35">
      <c r="A10" s="13">
        <v>2018</v>
      </c>
      <c r="B10" s="26" t="s">
        <v>5</v>
      </c>
      <c r="C10" s="18">
        <v>83</v>
      </c>
      <c r="F10" s="34" t="s">
        <v>20</v>
      </c>
      <c r="G10" s="34">
        <v>35</v>
      </c>
      <c r="H10" s="19">
        <f t="shared" ca="1" si="0"/>
        <v>6.4456721915285453E-2</v>
      </c>
      <c r="I10" s="19"/>
    </row>
    <row r="11" spans="1:10" ht="15.5" x14ac:dyDescent="0.35">
      <c r="A11" s="13">
        <v>2018</v>
      </c>
      <c r="B11" s="26" t="s">
        <v>6</v>
      </c>
      <c r="C11" s="18">
        <v>124</v>
      </c>
      <c r="F11" s="34" t="s">
        <v>17</v>
      </c>
      <c r="G11" s="34">
        <v>18</v>
      </c>
      <c r="H11" s="19">
        <f t="shared" ca="1" si="0"/>
        <v>3.3149171270718231E-2</v>
      </c>
      <c r="I11" s="19"/>
    </row>
    <row r="12" spans="1:10" ht="15.5" x14ac:dyDescent="0.35">
      <c r="A12" s="13">
        <v>2018</v>
      </c>
      <c r="B12" s="26" t="s">
        <v>7</v>
      </c>
      <c r="C12" s="18">
        <v>56</v>
      </c>
      <c r="F12" s="34" t="s">
        <v>18</v>
      </c>
      <c r="G12" s="34">
        <v>10</v>
      </c>
      <c r="H12" s="19">
        <f t="shared" ca="1" si="0"/>
        <v>1.841620626151013E-2</v>
      </c>
      <c r="I12" s="19"/>
    </row>
    <row r="13" spans="1:10" ht="15.5" x14ac:dyDescent="0.35">
      <c r="A13" s="13">
        <v>2018</v>
      </c>
      <c r="B13" s="26" t="s">
        <v>8</v>
      </c>
      <c r="C13" s="18">
        <v>133</v>
      </c>
      <c r="F13" s="34" t="s">
        <v>25</v>
      </c>
      <c r="G13" s="34">
        <v>9</v>
      </c>
      <c r="H13" s="19">
        <f t="shared" ca="1" si="0"/>
        <v>1.6574585635359115E-2</v>
      </c>
      <c r="I13" s="19"/>
    </row>
    <row r="14" spans="1:10" ht="15.5" x14ac:dyDescent="0.35">
      <c r="A14" s="13">
        <v>2018</v>
      </c>
      <c r="B14" s="26" t="s">
        <v>9</v>
      </c>
      <c r="C14" s="18">
        <v>146</v>
      </c>
      <c r="F14" s="34" t="s">
        <v>23</v>
      </c>
      <c r="G14" s="34">
        <v>5</v>
      </c>
      <c r="H14" s="19">
        <f t="shared" ca="1" si="0"/>
        <v>9.2081031307550652E-3</v>
      </c>
      <c r="I14" s="19"/>
    </row>
    <row r="15" spans="1:10" ht="15.5" x14ac:dyDescent="0.35">
      <c r="A15" s="13">
        <v>2018</v>
      </c>
      <c r="B15" s="26" t="s">
        <v>10</v>
      </c>
      <c r="C15" s="18">
        <v>78</v>
      </c>
      <c r="F15" s="34" t="s">
        <v>27</v>
      </c>
      <c r="G15" s="34">
        <v>2</v>
      </c>
      <c r="H15" s="19">
        <f t="shared" ca="1" si="0"/>
        <v>3.6832412523020259E-3</v>
      </c>
      <c r="I15" s="19"/>
    </row>
    <row r="16" spans="1:10" ht="15.5" x14ac:dyDescent="0.35">
      <c r="A16" s="13">
        <v>2018</v>
      </c>
      <c r="B16" s="26" t="s">
        <v>11</v>
      </c>
      <c r="C16" s="18">
        <v>107</v>
      </c>
      <c r="F16" s="34" t="s">
        <v>29</v>
      </c>
      <c r="G16" s="34">
        <v>2</v>
      </c>
      <c r="H16" s="19">
        <f t="shared" ca="1" si="0"/>
        <v>3.6832412523020259E-3</v>
      </c>
      <c r="I16" s="19"/>
    </row>
    <row r="17" spans="1:10" ht="15.5" x14ac:dyDescent="0.35">
      <c r="A17" s="13">
        <v>2018</v>
      </c>
      <c r="B17" s="26" t="s">
        <v>12</v>
      </c>
      <c r="C17" s="18">
        <v>121</v>
      </c>
      <c r="F17" s="34" t="s">
        <v>19</v>
      </c>
      <c r="G17" s="34">
        <v>2</v>
      </c>
      <c r="H17" s="19">
        <f t="shared" ca="1" si="0"/>
        <v>3.6832412523020259E-3</v>
      </c>
      <c r="I17" s="19"/>
    </row>
    <row r="18" spans="1:10" ht="15.5" x14ac:dyDescent="0.35">
      <c r="A18" s="13">
        <v>2018</v>
      </c>
      <c r="B18" s="27" t="s">
        <v>1</v>
      </c>
      <c r="C18" s="18">
        <v>99</v>
      </c>
      <c r="F18" s="34" t="s">
        <v>22</v>
      </c>
      <c r="G18" s="34">
        <v>1</v>
      </c>
      <c r="H18" s="19">
        <f t="shared" ca="1" si="0"/>
        <v>1.841620626151013E-3</v>
      </c>
      <c r="I18" s="19"/>
    </row>
    <row r="19" spans="1:10" ht="15.5" x14ac:dyDescent="0.35">
      <c r="A19" s="13">
        <v>2018</v>
      </c>
      <c r="B19" s="27" t="s">
        <v>2</v>
      </c>
      <c r="C19" s="18">
        <v>86</v>
      </c>
      <c r="F19" s="34" t="s">
        <v>26</v>
      </c>
      <c r="G19" s="18">
        <v>1</v>
      </c>
      <c r="H19" s="19">
        <f t="shared" ca="1" si="0"/>
        <v>1.841620626151013E-3</v>
      </c>
      <c r="I19" s="19"/>
    </row>
    <row r="20" spans="1:10" ht="16" thickBot="1" x14ac:dyDescent="0.4">
      <c r="A20" s="13">
        <v>2018</v>
      </c>
      <c r="B20" s="27" t="s">
        <v>3</v>
      </c>
      <c r="C20" s="18">
        <v>89</v>
      </c>
      <c r="F20" s="37" t="s">
        <v>28</v>
      </c>
      <c r="G20" s="25">
        <v>1</v>
      </c>
      <c r="H20" s="20">
        <f t="shared" ca="1" si="0"/>
        <v>1.841620626151013E-3</v>
      </c>
      <c r="I20" s="19"/>
    </row>
    <row r="21" spans="1:10" ht="16" thickTop="1" x14ac:dyDescent="0.35">
      <c r="A21" s="13">
        <v>2019</v>
      </c>
      <c r="B21" s="27" t="s">
        <v>4</v>
      </c>
      <c r="C21" s="18">
        <v>71</v>
      </c>
      <c r="I21" s="19"/>
      <c r="J21" s="19"/>
    </row>
    <row r="22" spans="1:10" ht="15.5" x14ac:dyDescent="0.35">
      <c r="A22" s="13">
        <v>2019</v>
      </c>
      <c r="B22" s="27" t="s">
        <v>5</v>
      </c>
      <c r="C22" s="18">
        <v>57</v>
      </c>
      <c r="I22" s="19"/>
    </row>
    <row r="23" spans="1:10" ht="16" thickBot="1" x14ac:dyDescent="0.4">
      <c r="A23" s="13">
        <v>2019</v>
      </c>
      <c r="B23" s="27" t="s">
        <v>6</v>
      </c>
      <c r="C23" s="18">
        <v>75</v>
      </c>
      <c r="F23" s="30"/>
      <c r="G23" s="15">
        <f ca="1">SUM(G7:G29)</f>
        <v>543</v>
      </c>
      <c r="H23" s="21">
        <f ca="1">(G23/G$23)</f>
        <v>1</v>
      </c>
      <c r="I23" s="19"/>
    </row>
    <row r="24" spans="1:10" ht="15.5" x14ac:dyDescent="0.35">
      <c r="A24" s="13">
        <v>2019</v>
      </c>
      <c r="B24" s="27" t="s">
        <v>7</v>
      </c>
      <c r="C24" s="18">
        <v>57</v>
      </c>
      <c r="F24" s="29"/>
      <c r="G24" s="29"/>
      <c r="H24" s="19"/>
      <c r="I24" s="19"/>
    </row>
    <row r="25" spans="1:10" ht="15.5" x14ac:dyDescent="0.35">
      <c r="A25" s="13">
        <v>2019</v>
      </c>
      <c r="B25" s="27" t="s">
        <v>8</v>
      </c>
      <c r="C25" s="18">
        <v>30</v>
      </c>
      <c r="F25" s="29"/>
      <c r="G25" s="29"/>
      <c r="H25" s="19"/>
      <c r="I25" s="19"/>
    </row>
    <row r="26" spans="1:10" ht="16" thickBot="1" x14ac:dyDescent="0.4">
      <c r="A26" s="24">
        <v>2019</v>
      </c>
      <c r="B26" s="28" t="s">
        <v>48</v>
      </c>
      <c r="C26" s="25">
        <v>10</v>
      </c>
      <c r="F26" s="29"/>
      <c r="G26" s="29"/>
      <c r="H26" s="19"/>
      <c r="I26" s="19"/>
    </row>
    <row r="27" spans="1:10" ht="16" thickTop="1" x14ac:dyDescent="0.35">
      <c r="B27" s="27"/>
      <c r="C27" s="18"/>
      <c r="F27" s="29"/>
      <c r="G27" s="29"/>
      <c r="H27" s="19"/>
      <c r="I27" s="19"/>
    </row>
    <row r="28" spans="1:10" ht="15.5" x14ac:dyDescent="0.35">
      <c r="B28" s="27"/>
      <c r="C28" s="22"/>
      <c r="F28" s="29"/>
      <c r="G28" s="29"/>
      <c r="H28" s="19"/>
      <c r="I28" s="19"/>
    </row>
    <row r="29" spans="1:10" ht="15.5" x14ac:dyDescent="0.35">
      <c r="B29" s="12"/>
      <c r="C29" s="18"/>
    </row>
    <row r="30" spans="1:10" ht="15" thickBot="1" x14ac:dyDescent="0.4">
      <c r="A30" s="14" t="s">
        <v>0</v>
      </c>
      <c r="B30" s="14"/>
      <c r="C30" s="23">
        <f>SUM(C6:C29)</f>
        <v>1465</v>
      </c>
      <c r="D30" s="31"/>
      <c r="E30" s="31"/>
      <c r="H30"/>
      <c r="I30"/>
      <c r="J30"/>
    </row>
    <row r="31" spans="1:10" ht="6.75" customHeight="1" x14ac:dyDescent="0.35">
      <c r="C31" s="16"/>
    </row>
    <row r="34" spans="2:3" ht="6" customHeight="1" x14ac:dyDescent="0.35">
      <c r="B34" s="18"/>
      <c r="C34" s="18"/>
    </row>
    <row r="35" spans="2:3" x14ac:dyDescent="0.35">
      <c r="B35" s="18"/>
      <c r="C35" s="18"/>
    </row>
    <row r="36" spans="2:3" x14ac:dyDescent="0.35">
      <c r="C36" s="18"/>
    </row>
    <row r="37" spans="2:3" x14ac:dyDescent="0.35">
      <c r="C37" s="18"/>
    </row>
    <row r="38" spans="2:3" x14ac:dyDescent="0.35">
      <c r="C38" s="17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FFY 2020-21 Projections</vt:lpstr>
      <vt:lpstr>Top Origins by Age</vt:lpstr>
      <vt:lpstr>Top Origins by County </vt:lpstr>
      <vt:lpstr>FFY 2018-19 Venezuelan Arrivals</vt:lpstr>
      <vt:lpstr>'Top Origins by County 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Doak, Robert</cp:lastModifiedBy>
  <cp:lastPrinted>2020-12-29T21:32:35Z</cp:lastPrinted>
  <dcterms:created xsi:type="dcterms:W3CDTF">2015-01-15T14:59:04Z</dcterms:created>
  <dcterms:modified xsi:type="dcterms:W3CDTF">2022-01-25T18:53:39Z</dcterms:modified>
</cp:coreProperties>
</file>