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RIVALS PLUS (POPULATION REPORTS)\FFY 2021\WEBPAGE\EXCEL\"/>
    </mc:Choice>
  </mc:AlternateContent>
  <xr:revisionPtr revIDLastSave="0" documentId="13_ncr:1_{B63F9949-D1F2-418C-A63B-D55C0DC30A1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FFY 2020-21 Projections" sheetId="23" state="hidden" r:id="rId1"/>
    <sheet name="Top Origins by Age" sheetId="26" r:id="rId2"/>
    <sheet name="Top Origins by County " sheetId="18" state="hidden" r:id="rId3"/>
    <sheet name="FFY 2018-19 Venezuelan Arrivals" sheetId="9" state="hidden" r:id="rId4"/>
  </sheets>
  <definedNames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26" l="1"/>
  <c r="D27" i="26"/>
  <c r="C27" i="26"/>
  <c r="B27" i="26"/>
  <c r="F24" i="26"/>
  <c r="F25" i="26" s="1"/>
  <c r="F22" i="26"/>
  <c r="D23" i="26" s="1"/>
  <c r="F20" i="26"/>
  <c r="C21" i="26" s="1"/>
  <c r="F18" i="26"/>
  <c r="B19" i="26" s="1"/>
  <c r="F16" i="26"/>
  <c r="D17" i="26" s="1"/>
  <c r="F14" i="26"/>
  <c r="B15" i="26" s="1"/>
  <c r="F12" i="26"/>
  <c r="F13" i="26" s="1"/>
  <c r="F10" i="26"/>
  <c r="F11" i="26" s="1"/>
  <c r="F8" i="26"/>
  <c r="E9" i="26" s="1"/>
  <c r="F27" i="26" l="1"/>
  <c r="G20" i="26"/>
  <c r="E19" i="26"/>
  <c r="C15" i="26"/>
  <c r="D15" i="26"/>
  <c r="E15" i="26"/>
  <c r="F15" i="26"/>
  <c r="C19" i="26"/>
  <c r="D19" i="26"/>
  <c r="F23" i="26"/>
  <c r="E23" i="26"/>
  <c r="D21" i="26"/>
  <c r="E21" i="26"/>
  <c r="F21" i="26"/>
  <c r="B21" i="26"/>
  <c r="F19" i="26"/>
  <c r="C17" i="26"/>
  <c r="B17" i="26"/>
  <c r="E17" i="26"/>
  <c r="F9" i="26"/>
  <c r="C13" i="26"/>
  <c r="C11" i="26"/>
  <c r="D13" i="26"/>
  <c r="F17" i="26"/>
  <c r="C25" i="26"/>
  <c r="B13" i="26"/>
  <c r="B11" i="26"/>
  <c r="B25" i="26"/>
  <c r="B9" i="26"/>
  <c r="C9" i="26"/>
  <c r="D11" i="26"/>
  <c r="E13" i="26"/>
  <c r="B23" i="26"/>
  <c r="D25" i="26"/>
  <c r="D9" i="26"/>
  <c r="E11" i="26"/>
  <c r="C23" i="26"/>
  <c r="E25" i="26"/>
  <c r="C29" i="26" l="1"/>
  <c r="G18" i="26"/>
  <c r="G14" i="26"/>
  <c r="F29" i="26"/>
  <c r="E29" i="26"/>
  <c r="D29" i="26"/>
  <c r="G10" i="26"/>
  <c r="G12" i="26"/>
  <c r="G8" i="26"/>
  <c r="B29" i="26"/>
  <c r="G24" i="26"/>
  <c r="G22" i="26"/>
  <c r="G16" i="26"/>
  <c r="G27" i="26" l="1"/>
  <c r="J32" i="23"/>
  <c r="D11" i="23"/>
  <c r="F9" i="23"/>
  <c r="D12" i="23"/>
  <c r="D13" i="23" s="1"/>
  <c r="D14" i="23" s="1"/>
  <c r="D15" i="23" s="1"/>
  <c r="D16" i="23" s="1"/>
  <c r="S32" i="23"/>
  <c r="N17" i="23"/>
  <c r="D17" i="23" l="1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7" i="9" l="1"/>
  <c r="H20" i="9"/>
  <c r="H12" i="9"/>
  <c r="H18" i="9"/>
  <c r="H23" i="9"/>
  <c r="H11" i="9"/>
  <c r="H13" i="9"/>
  <c r="H9" i="9"/>
  <c r="H10" i="9"/>
  <c r="H17" i="9"/>
  <c r="H8" i="9"/>
  <c r="H19" i="9"/>
  <c r="H14" i="9"/>
  <c r="H16" i="9"/>
  <c r="G23" i="9"/>
  <c r="H15" i="9"/>
</calcChain>
</file>

<file path=xl/sharedStrings.xml><?xml version="1.0" encoding="utf-8"?>
<sst xmlns="http://schemas.openxmlformats.org/spreadsheetml/2006/main" count="204" uniqueCount="82">
  <si>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</si>
  <si>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</si>
  <si>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</si>
  <si>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</si>
  <si>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</si>
  <si>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</si>
  <si>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</si>
  <si>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</si>
  <si>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</si>
  <si>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</si>
  <si>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</si>
  <si>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</si>
  <si>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</si>
  <si>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</si>
  <si>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</si>
  <si>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</si>
  <si>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</si>
  <si>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</si>
  <si>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</si>
  <si>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</si>
  <si>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</si>
  <si>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</si>
  <si>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</si>
  <si>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</si>
  <si>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</si>
  <si>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</si>
  <si>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</si>
  <si>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</si>
  <si>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</si>
  <si>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</si>
  <si>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</si>
  <si>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</si>
  <si>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</si>
  <si>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</si>
  <si>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</si>
  <si>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</si>
  <si>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</si>
  <si>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</si>
  <si>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</si>
  <si>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</si>
  <si>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</si>
  <si>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</si>
  <si>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</si>
  <si>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</si>
  <si>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</si>
  <si>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</si>
  <si>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</si>
  <si>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</si>
  <si>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</si>
  <si>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</si>
  <si>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</si>
  <si>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</si>
  <si>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</si>
  <si>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</si>
  <si>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</si>
  <si>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</si>
  <si>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</si>
  <si>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</si>
  <si>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</si>
  <si>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</si>
  <si>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</si>
  <si>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</si>
  <si>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</si>
  <si>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</si>
  <si>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</si>
  <si>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</si>
  <si>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</si>
  <si>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</si>
  <si>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</si>
  <si>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</si>
  <si>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</si>
  <si>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</si>
  <si>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</si>
  <si>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ORIGIN</t>
  </si>
  <si>
    <t>0-5</t>
  </si>
  <si>
    <t>&gt;5-18</t>
  </si>
  <si>
    <t>&gt;18-60</t>
  </si>
  <si>
    <t>&gt;60</t>
  </si>
  <si>
    <t>October 1, 2020 - September 30, 2021</t>
  </si>
  <si>
    <t>Federal Fiscal Year 2021</t>
  </si>
  <si>
    <t>Top Counties by Age</t>
  </si>
  <si>
    <t>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</si>
</sst>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17" fontId="13" fillId="0" borderId="7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7" xfId="4" applyFont="1" applyFill="1" applyBorder="1" applyAlignment="1">
      <alignment wrapText="1"/>
    </xf>
    <xf numFmtId="0" fontId="8" fillId="0" borderId="7" xfId="4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5" xfId="0" applyFont="1" applyBorder="1"/>
    <xf numFmtId="9" fontId="6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10" fontId="11" fillId="2" borderId="0" xfId="0" applyNumberFormat="1" applyFont="1" applyFill="1" applyAlignment="1">
      <alignment horizontal="center"/>
    </xf>
    <xf numFmtId="0" fontId="12" fillId="0" borderId="0" xfId="6" applyFont="1"/>
    <xf numFmtId="49" fontId="1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6" applyFont="1" applyAlignment="1">
      <alignment wrapText="1"/>
    </xf>
    <xf numFmtId="3" fontId="11" fillId="0" borderId="0" xfId="0" applyNumberFormat="1" applyFont="1" applyAlignment="1">
      <alignment horizontal="center"/>
    </xf>
    <xf numFmtId="3" fontId="12" fillId="0" borderId="0" xfId="6" applyNumberFormat="1" applyFont="1" applyAlignment="1">
      <alignment horizontal="center" wrapText="1"/>
    </xf>
    <xf numFmtId="10" fontId="11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2" fillId="2" borderId="0" xfId="6" applyNumberFormat="1" applyFont="1" applyFill="1" applyAlignment="1">
      <alignment horizontal="center" wrapText="1"/>
    </xf>
    <xf numFmtId="0" fontId="12" fillId="2" borderId="0" xfId="6" applyFont="1" applyFill="1" applyAlignment="1">
      <alignment wrapText="1"/>
    </xf>
    <xf numFmtId="0" fontId="12" fillId="0" borderId="7" xfId="6" applyFont="1" applyBorder="1" applyAlignment="1">
      <alignment wrapText="1"/>
    </xf>
    <xf numFmtId="10" fontId="11" fillId="0" borderId="7" xfId="0" applyNumberFormat="1" applyFont="1" applyBorder="1" applyAlignment="1">
      <alignment horizontal="center"/>
    </xf>
    <xf numFmtId="0" fontId="11" fillId="2" borderId="2" xfId="0" applyFont="1" applyFill="1" applyBorder="1"/>
    <xf numFmtId="3" fontId="11" fillId="2" borderId="2" xfId="0" applyNumberFormat="1" applyFont="1" applyFill="1" applyBorder="1" applyAlignment="1">
      <alignment horizontal="center"/>
    </xf>
    <xf numFmtId="10" fontId="11" fillId="2" borderId="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49" fontId="11" fillId="0" borderId="0" xfId="0" applyNumberFormat="1" applyFont="1"/>
    <xf numFmtId="49" fontId="21" fillId="0" borderId="0" xfId="0" applyNumberFormat="1" applyFont="1" applyAlignment="1">
      <alignment horizontal="center"/>
    </xf>
    <xf numFmtId="0" fontId="23" fillId="0" borderId="2" xfId="6" applyFont="1" applyBorder="1"/>
    <xf numFmtId="49" fontId="24" fillId="0" borderId="4" xfId="0" applyNumberFormat="1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7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Sheet6" xfId="6" xr:uid="{52D2FB8D-68E5-4C85-9103-4A86C4DDC120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53125" defaultRowHeight="15.5" x14ac:dyDescent="0.35"/>
  <cols>
    <col min="1" max="1" width="5.54296875" style="9" customWidth="1"/>
    <col min="2" max="2" width="9.7265625" style="73" customWidth="1"/>
    <col min="3" max="4" width="9.7265625" style="72" customWidth="1"/>
    <col min="5" max="5" width="5.26953125" style="73" bestFit="1" customWidth="1"/>
    <col min="6" max="6" width="11.90625" style="74" customWidth="1"/>
    <col min="7" max="7" width="7.6328125" style="74" customWidth="1"/>
    <col min="8" max="8" width="7" style="9" customWidth="1"/>
    <col min="9" max="9" width="12.90625" style="9" customWidth="1"/>
    <col min="10" max="10" width="15.54296875" style="75" customWidth="1"/>
    <col min="11" max="11" width="11" style="76" bestFit="1" customWidth="1"/>
    <col min="12" max="12" width="6.26953125" style="74" customWidth="1"/>
    <col min="13" max="13" width="14.36328125" style="74" customWidth="1"/>
    <col min="14" max="14" width="13.08984375" style="75" customWidth="1"/>
    <col min="15" max="15" width="11.54296875" style="74" customWidth="1"/>
    <col min="16" max="16" width="10.81640625" style="74" customWidth="1"/>
    <col min="17" max="17" width="12.7265625" style="74" customWidth="1"/>
    <col min="18" max="18" width="9.453125" style="74" customWidth="1"/>
    <col min="19" max="19" width="14.1796875" style="74" customWidth="1"/>
    <col min="20" max="20" width="14.36328125" style="9" customWidth="1"/>
    <col min="21" max="16384" width="50.453125" style="9"/>
  </cols>
  <sheetData>
    <row r="1" spans="1:15" x14ac:dyDescent="0.35">
      <c r="B1" s="71" t="s">
        <v>64</v>
      </c>
      <c r="C1" s="9"/>
      <c r="D1" s="9"/>
    </row>
    <row r="2" spans="1:15" x14ac:dyDescent="0.35">
      <c r="B2" s="73" t="s">
        <v>61</v>
      </c>
      <c r="C2" s="74">
        <v>2019</v>
      </c>
      <c r="D2" s="2">
        <v>1660</v>
      </c>
    </row>
    <row r="3" spans="1:15" x14ac:dyDescent="0.35">
      <c r="B3" s="73" t="s">
        <v>62</v>
      </c>
      <c r="C3" s="74">
        <v>2019</v>
      </c>
      <c r="D3" s="2">
        <v>1172</v>
      </c>
      <c r="E3" s="2"/>
    </row>
    <row r="4" spans="1:15" ht="20.5" customHeight="1" thickBot="1" x14ac:dyDescent="0.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24" t="s">
        <v>65</v>
      </c>
      <c r="M4" s="124"/>
      <c r="N4" s="124"/>
      <c r="O4" s="9"/>
    </row>
    <row r="5" spans="1:15" ht="22.5" customHeight="1" x14ac:dyDescent="0.3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3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3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3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3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3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3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45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45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45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45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45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45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10" customHeight="1" x14ac:dyDescent="0.35">
      <c r="D18" s="70"/>
    </row>
    <row r="19" spans="2:20" ht="22.5" customHeight="1" x14ac:dyDescent="0.45">
      <c r="D19" s="70"/>
      <c r="H19" s="124" t="s">
        <v>66</v>
      </c>
      <c r="I19" s="124"/>
      <c r="J19" s="124"/>
      <c r="K19" s="85" t="s">
        <v>70</v>
      </c>
      <c r="M19" s="124" t="s">
        <v>66</v>
      </c>
      <c r="N19" s="124"/>
      <c r="O19" s="124"/>
      <c r="P19" s="85" t="s">
        <v>70</v>
      </c>
      <c r="Q19" s="124" t="s">
        <v>66</v>
      </c>
      <c r="R19" s="124"/>
      <c r="S19" s="124"/>
      <c r="T19" s="85" t="s">
        <v>70</v>
      </c>
    </row>
    <row r="20" spans="2:20" ht="19.5" customHeight="1" x14ac:dyDescent="0.45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45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45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3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3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3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3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3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3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3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3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3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45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5" customHeight="1" x14ac:dyDescent="0.35">
      <c r="J33" s="5"/>
      <c r="N33" s="74"/>
    </row>
    <row r="34" spans="2:19" ht="19" customHeight="1" x14ac:dyDescent="0.35"/>
    <row r="35" spans="2:19" ht="19" customHeight="1" x14ac:dyDescent="0.35"/>
    <row r="36" spans="2:19" s="8" customFormat="1" ht="19.5" customHeight="1" x14ac:dyDescent="0.3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25" customHeight="1" x14ac:dyDescent="0.35"/>
    <row r="40" spans="2:19" ht="28.5" customHeight="1" x14ac:dyDescent="0.35"/>
    <row r="41" spans="2:19" ht="22.25" customHeight="1" x14ac:dyDescent="0.35"/>
    <row r="42" spans="2:19" ht="19.5" customHeight="1" x14ac:dyDescent="0.3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7EF8-F14B-46D3-ADA5-4056B69D9A30}">
  <dimension ref="A1:G29"/>
  <sheetViews>
    <sheetView showGridLines="0" tabSelected="1" zoomScale="90" zoomScaleNormal="90" workbookViewId="0">
      <selection activeCell="J11" sqref="J11"/>
    </sheetView>
  </sheetViews>
  <sheetFormatPr defaultColWidth="26.08984375" defaultRowHeight="14.5" x14ac:dyDescent="0.35"/>
  <cols>
    <col min="1" max="1" width="13.26953125" customWidth="1"/>
    <col min="2" max="6" width="10.54296875" customWidth="1"/>
    <col min="7" max="7" width="7.08984375" bestFit="1" customWidth="1"/>
    <col min="8" max="8" width="8.90625" customWidth="1"/>
    <col min="9" max="9" width="16.1796875" customWidth="1"/>
  </cols>
  <sheetData>
    <row r="1" spans="1:7" ht="18.5" x14ac:dyDescent="0.45">
      <c r="A1" s="126" t="s">
        <v>46</v>
      </c>
      <c r="B1" s="126"/>
      <c r="C1" s="126"/>
      <c r="D1" s="126"/>
      <c r="E1" s="126"/>
      <c r="F1" s="126"/>
      <c r="G1" s="126"/>
    </row>
    <row r="2" spans="1:7" ht="18.5" x14ac:dyDescent="0.45">
      <c r="A2" s="126" t="s">
        <v>80</v>
      </c>
      <c r="B2" s="126"/>
      <c r="C2" s="126"/>
      <c r="D2" s="126"/>
      <c r="E2" s="126"/>
      <c r="F2" s="126"/>
      <c r="G2" s="126"/>
    </row>
    <row r="3" spans="1:7" ht="18.5" x14ac:dyDescent="0.45">
      <c r="A3" s="126" t="s">
        <v>79</v>
      </c>
      <c r="B3" s="126"/>
      <c r="C3" s="126"/>
      <c r="D3" s="126"/>
      <c r="E3" s="126"/>
      <c r="F3" s="126"/>
      <c r="G3" s="126"/>
    </row>
    <row r="4" spans="1:7" ht="18.5" x14ac:dyDescent="0.45">
      <c r="A4" s="126" t="s">
        <v>78</v>
      </c>
      <c r="B4" s="126"/>
      <c r="C4" s="126"/>
      <c r="D4" s="126"/>
      <c r="E4" s="126"/>
      <c r="F4" s="126"/>
      <c r="G4" s="126"/>
    </row>
    <row r="5" spans="1:7" ht="4.5" customHeight="1" x14ac:dyDescent="0.35">
      <c r="A5" s="117"/>
      <c r="B5" s="125"/>
      <c r="C5" s="125"/>
      <c r="D5" s="125"/>
      <c r="E5" s="125"/>
      <c r="F5" s="118"/>
      <c r="G5" s="118"/>
    </row>
    <row r="6" spans="1:7" ht="22" customHeight="1" thickBot="1" x14ac:dyDescent="0.4">
      <c r="A6" s="119" t="s">
        <v>73</v>
      </c>
      <c r="B6" s="120" t="s">
        <v>74</v>
      </c>
      <c r="C6" s="121" t="s">
        <v>75</v>
      </c>
      <c r="D6" s="121" t="s">
        <v>76</v>
      </c>
      <c r="E6" s="122" t="s">
        <v>77</v>
      </c>
      <c r="F6" s="123" t="s">
        <v>0</v>
      </c>
      <c r="G6" s="123" t="s">
        <v>13</v>
      </c>
    </row>
    <row r="7" spans="1:7" ht="7" customHeight="1" x14ac:dyDescent="0.5">
      <c r="A7" s="101"/>
      <c r="B7" s="102"/>
      <c r="C7" s="102"/>
      <c r="D7" s="102"/>
      <c r="E7" s="102"/>
      <c r="F7" s="103"/>
      <c r="G7" s="103"/>
    </row>
    <row r="8" spans="1:7" x14ac:dyDescent="0.35">
      <c r="A8" s="110" t="s">
        <v>20</v>
      </c>
      <c r="B8" s="108">
        <v>73</v>
      </c>
      <c r="C8" s="109">
        <v>129</v>
      </c>
      <c r="D8" s="109">
        <v>1657</v>
      </c>
      <c r="E8" s="108">
        <v>9</v>
      </c>
      <c r="F8" s="108">
        <f>SUM(B8:E8)</f>
        <v>1868</v>
      </c>
      <c r="G8" s="100">
        <f>(F8/F$27)</f>
        <v>6.2076299348664099E-2</v>
      </c>
    </row>
    <row r="9" spans="1:7" x14ac:dyDescent="0.35">
      <c r="A9" s="104" t="s">
        <v>13</v>
      </c>
      <c r="B9" s="107">
        <f>(B8/$F$8)</f>
        <v>3.9079229122055671E-2</v>
      </c>
      <c r="C9" s="107">
        <f>(C8/$F$8)</f>
        <v>6.9057815845824405E-2</v>
      </c>
      <c r="D9" s="107">
        <f>(D8/$F$8)</f>
        <v>0.88704496788008569</v>
      </c>
      <c r="E9" s="107">
        <f>(E8/$F$8)</f>
        <v>4.8179871520342612E-3</v>
      </c>
      <c r="F9" s="107">
        <f>(F8/$F$8)</f>
        <v>1</v>
      </c>
      <c r="G9" s="107"/>
    </row>
    <row r="10" spans="1:7" x14ac:dyDescent="0.35">
      <c r="A10" s="110" t="s">
        <v>23</v>
      </c>
      <c r="B10" s="108">
        <v>33</v>
      </c>
      <c r="C10" s="108">
        <v>47</v>
      </c>
      <c r="D10" s="109">
        <v>605</v>
      </c>
      <c r="E10" s="108">
        <v>1</v>
      </c>
      <c r="F10" s="108">
        <f>SUM(B10:E10)</f>
        <v>686</v>
      </c>
      <c r="G10" s="100">
        <f>(F10/F$27)</f>
        <v>2.2796756613053304E-2</v>
      </c>
    </row>
    <row r="11" spans="1:7" x14ac:dyDescent="0.35">
      <c r="A11" s="104" t="s">
        <v>13</v>
      </c>
      <c r="B11" s="107">
        <f>(B10/$F10)</f>
        <v>4.8104956268221574E-2</v>
      </c>
      <c r="C11" s="107">
        <f>(C10/$F10)</f>
        <v>6.8513119533527692E-2</v>
      </c>
      <c r="D11" s="107">
        <f>(D10/$F10)</f>
        <v>0.88192419825072887</v>
      </c>
      <c r="E11" s="107">
        <f>(E10/$F10)</f>
        <v>1.4577259475218659E-3</v>
      </c>
      <c r="F11" s="107">
        <f>(F10/$F10)</f>
        <v>1</v>
      </c>
      <c r="G11" s="107"/>
    </row>
    <row r="12" spans="1:7" x14ac:dyDescent="0.35">
      <c r="A12" s="110" t="s">
        <v>19</v>
      </c>
      <c r="B12" s="109">
        <v>60</v>
      </c>
      <c r="C12" s="109">
        <v>106</v>
      </c>
      <c r="D12" s="109">
        <v>627</v>
      </c>
      <c r="E12" s="109">
        <v>7</v>
      </c>
      <c r="F12" s="108">
        <f>SUM(B12:E12)</f>
        <v>800</v>
      </c>
      <c r="G12" s="100">
        <f>(F12/F$27)</f>
        <v>2.6585138907350789E-2</v>
      </c>
    </row>
    <row r="13" spans="1:7" x14ac:dyDescent="0.35">
      <c r="A13" s="104" t="s">
        <v>13</v>
      </c>
      <c r="B13" s="107">
        <f>(B12/$F12)</f>
        <v>7.4999999999999997E-2</v>
      </c>
      <c r="C13" s="107">
        <f>(C12/$F12)</f>
        <v>0.13250000000000001</v>
      </c>
      <c r="D13" s="107">
        <f>(D12/$F12)</f>
        <v>0.78374999999999995</v>
      </c>
      <c r="E13" s="107">
        <f>(E12/$F12)</f>
        <v>8.7500000000000008E-3</v>
      </c>
      <c r="F13" s="107">
        <f>(F12/$F12)</f>
        <v>1</v>
      </c>
      <c r="G13" s="107"/>
    </row>
    <row r="14" spans="1:7" ht="17.5" customHeight="1" x14ac:dyDescent="0.35">
      <c r="A14" s="110" t="s">
        <v>17</v>
      </c>
      <c r="B14" s="108">
        <v>124</v>
      </c>
      <c r="C14" s="108">
        <v>212</v>
      </c>
      <c r="D14" s="108">
        <v>2694</v>
      </c>
      <c r="E14" s="108">
        <v>30</v>
      </c>
      <c r="F14" s="108">
        <f>SUM(B14:E14)</f>
        <v>3060</v>
      </c>
      <c r="G14" s="100">
        <f>(F14/F$27)</f>
        <v>0.10168815632061677</v>
      </c>
    </row>
    <row r="15" spans="1:7" x14ac:dyDescent="0.35">
      <c r="A15" s="104" t="s">
        <v>13</v>
      </c>
      <c r="B15" s="107">
        <f>(B14/$F14)</f>
        <v>4.0522875816993466E-2</v>
      </c>
      <c r="C15" s="107">
        <f>(C14/$F14)</f>
        <v>6.9281045751633991E-2</v>
      </c>
      <c r="D15" s="107">
        <f>(D14/$F14)</f>
        <v>0.88039215686274508</v>
      </c>
      <c r="E15" s="107">
        <f>(E14/$F14)</f>
        <v>9.8039215686274508E-3</v>
      </c>
      <c r="F15" s="107">
        <f>(F14/$F14)</f>
        <v>1</v>
      </c>
      <c r="G15" s="107"/>
    </row>
    <row r="16" spans="1:7" x14ac:dyDescent="0.35">
      <c r="A16" s="110" t="s">
        <v>81</v>
      </c>
      <c r="B16" s="109">
        <v>28</v>
      </c>
      <c r="C16" s="109">
        <v>50</v>
      </c>
      <c r="D16" s="109">
        <v>873</v>
      </c>
      <c r="E16" s="109">
        <v>15</v>
      </c>
      <c r="F16" s="108">
        <f>SUM(B16:E16)</f>
        <v>966</v>
      </c>
      <c r="G16" s="100">
        <f>(F16/F$27)</f>
        <v>3.2101555230626078E-2</v>
      </c>
    </row>
    <row r="17" spans="1:7" x14ac:dyDescent="0.35">
      <c r="A17" s="104" t="s">
        <v>13</v>
      </c>
      <c r="B17" s="107">
        <f>(B16/$F16)</f>
        <v>2.8985507246376812E-2</v>
      </c>
      <c r="C17" s="107">
        <f>(C16/$F16)</f>
        <v>5.1759834368530024E-2</v>
      </c>
      <c r="D17" s="107">
        <f>(D16/$F16)</f>
        <v>0.90372670807453415</v>
      </c>
      <c r="E17" s="107">
        <f>(E16/$F16)</f>
        <v>1.5527950310559006E-2</v>
      </c>
      <c r="F17" s="107">
        <f>(F16/$F16)</f>
        <v>1</v>
      </c>
      <c r="G17" s="107"/>
    </row>
    <row r="18" spans="1:7" x14ac:dyDescent="0.35">
      <c r="A18" s="110" t="s">
        <v>16</v>
      </c>
      <c r="B18" s="109">
        <v>331</v>
      </c>
      <c r="C18" s="109">
        <v>711</v>
      </c>
      <c r="D18" s="109">
        <v>13976</v>
      </c>
      <c r="E18" s="109">
        <v>163</v>
      </c>
      <c r="F18" s="108">
        <f>SUM(B18:E18)</f>
        <v>15181</v>
      </c>
      <c r="G18" s="100">
        <f>(F18/F$27)</f>
        <v>0.50448624219061544</v>
      </c>
    </row>
    <row r="19" spans="1:7" x14ac:dyDescent="0.35">
      <c r="A19" s="104" t="s">
        <v>13</v>
      </c>
      <c r="B19" s="107">
        <f>(B18/$F18)</f>
        <v>2.1803570252289045E-2</v>
      </c>
      <c r="C19" s="107">
        <f>(C18/$F18)</f>
        <v>4.6834859363678281E-2</v>
      </c>
      <c r="D19" s="107">
        <f>(D18/$F18)</f>
        <v>0.92062446479151572</v>
      </c>
      <c r="E19" s="107">
        <f>(E18/$F18)</f>
        <v>1.0737105592516963E-2</v>
      </c>
      <c r="F19" s="107">
        <f>(F18/$F18)</f>
        <v>1</v>
      </c>
      <c r="G19" s="107"/>
    </row>
    <row r="20" spans="1:7" x14ac:dyDescent="0.35">
      <c r="A20" s="110" t="s">
        <v>21</v>
      </c>
      <c r="B20" s="108">
        <v>84</v>
      </c>
      <c r="C20" s="108">
        <v>120</v>
      </c>
      <c r="D20" s="109">
        <v>2061</v>
      </c>
      <c r="E20" s="108">
        <v>9</v>
      </c>
      <c r="F20" s="108">
        <f>SUM(B20:E20)</f>
        <v>2274</v>
      </c>
      <c r="G20" s="100">
        <f>(F20/F$27)</f>
        <v>7.5568257344144629E-2</v>
      </c>
    </row>
    <row r="21" spans="1:7" x14ac:dyDescent="0.35">
      <c r="A21" s="104" t="s">
        <v>13</v>
      </c>
      <c r="B21" s="107">
        <f>(B20/$F20)</f>
        <v>3.6939313984168866E-2</v>
      </c>
      <c r="C21" s="107">
        <f>(C20/$F20)</f>
        <v>5.2770448548812667E-2</v>
      </c>
      <c r="D21" s="107">
        <f>(D20/$F20)</f>
        <v>0.90633245382585748</v>
      </c>
      <c r="E21" s="107">
        <f>(E20/$F20)</f>
        <v>3.9577836411609502E-3</v>
      </c>
      <c r="F21" s="107">
        <f>(F20/$F20)</f>
        <v>1</v>
      </c>
      <c r="G21" s="107"/>
    </row>
    <row r="22" spans="1:7" x14ac:dyDescent="0.35">
      <c r="A22" s="110" t="s">
        <v>18</v>
      </c>
      <c r="B22" s="108">
        <v>134</v>
      </c>
      <c r="C22" s="108">
        <v>156</v>
      </c>
      <c r="D22" s="108">
        <v>2125</v>
      </c>
      <c r="E22" s="108">
        <v>16</v>
      </c>
      <c r="F22" s="108">
        <f>SUM(B22:E22)</f>
        <v>2431</v>
      </c>
      <c r="G22" s="100">
        <f>(F22/F$27)</f>
        <v>8.0785590854712222E-2</v>
      </c>
    </row>
    <row r="23" spans="1:7" x14ac:dyDescent="0.35">
      <c r="A23" s="104" t="s">
        <v>13</v>
      </c>
      <c r="B23" s="107">
        <f>(B22/$F22)</f>
        <v>5.5121349238996295E-2</v>
      </c>
      <c r="C23" s="107">
        <f>(C22/$F22)</f>
        <v>6.4171122994652413E-2</v>
      </c>
      <c r="D23" s="107">
        <f>(D22/$F22)</f>
        <v>0.87412587412587417</v>
      </c>
      <c r="E23" s="107">
        <f>(E22/$F22)</f>
        <v>6.5816536404771702E-3</v>
      </c>
      <c r="F23" s="107">
        <f>(F22/$F22)</f>
        <v>1</v>
      </c>
      <c r="G23" s="107"/>
    </row>
    <row r="24" spans="1:7" x14ac:dyDescent="0.35">
      <c r="A24" s="110" t="s">
        <v>45</v>
      </c>
      <c r="B24" s="108">
        <v>117</v>
      </c>
      <c r="C24" s="108">
        <v>241</v>
      </c>
      <c r="D24" s="109">
        <v>2447</v>
      </c>
      <c r="E24" s="108">
        <v>21</v>
      </c>
      <c r="F24" s="108">
        <f>SUM(B24:E24)</f>
        <v>2826</v>
      </c>
      <c r="G24" s="100">
        <f>(F24/F$27)</f>
        <v>9.391200319021667E-2</v>
      </c>
    </row>
    <row r="25" spans="1:7" ht="15" thickBot="1" x14ac:dyDescent="0.4">
      <c r="A25" s="111" t="s">
        <v>13</v>
      </c>
      <c r="B25" s="112">
        <f>(B24/$F24)</f>
        <v>4.1401273885350316E-2</v>
      </c>
      <c r="C25" s="112">
        <f>(C24/$F24)</f>
        <v>8.5279547062986558E-2</v>
      </c>
      <c r="D25" s="112">
        <f>(D24/$F24)</f>
        <v>0.86588818117480537</v>
      </c>
      <c r="E25" s="112">
        <f>(E24/$F24)</f>
        <v>7.4309978768577496E-3</v>
      </c>
      <c r="F25" s="112">
        <f>(F24/$F24)</f>
        <v>1</v>
      </c>
      <c r="G25" s="112"/>
    </row>
    <row r="26" spans="1:7" ht="12.5" customHeight="1" thickTop="1" x14ac:dyDescent="0.35">
      <c r="A26" s="104"/>
      <c r="B26" s="106"/>
      <c r="C26" s="105"/>
      <c r="D26" s="105"/>
      <c r="E26" s="105"/>
      <c r="F26" s="105"/>
      <c r="G26" s="107"/>
    </row>
    <row r="27" spans="1:7" ht="15" thickBot="1" x14ac:dyDescent="0.4">
      <c r="A27" s="113" t="s">
        <v>0</v>
      </c>
      <c r="B27" s="114">
        <f>SUM(B8,B10,B12,B14,B16,B18,B20,B22,B24)</f>
        <v>984</v>
      </c>
      <c r="C27" s="114">
        <f t="shared" ref="C27:E27" si="0">SUM(C8,C10,C12,C14,C16,C18,C20,C22,C24)</f>
        <v>1772</v>
      </c>
      <c r="D27" s="114">
        <f t="shared" si="0"/>
        <v>27065</v>
      </c>
      <c r="E27" s="114">
        <f t="shared" si="0"/>
        <v>271</v>
      </c>
      <c r="F27" s="114">
        <f>SUM(F8,F10,F12,F14,F16,F18,F20,F22,F24)</f>
        <v>30092</v>
      </c>
      <c r="G27" s="115">
        <f>SUM(G8:G24)</f>
        <v>1</v>
      </c>
    </row>
    <row r="28" spans="1:7" ht="7.5" customHeight="1" x14ac:dyDescent="0.35">
      <c r="A28" s="99"/>
      <c r="B28" s="98"/>
      <c r="C28" s="116"/>
      <c r="D28" s="116"/>
      <c r="E28" s="98"/>
      <c r="F28" s="98"/>
      <c r="G28" s="98"/>
    </row>
    <row r="29" spans="1:7" ht="15" thickBot="1" x14ac:dyDescent="0.4">
      <c r="A29" s="113" t="s">
        <v>13</v>
      </c>
      <c r="B29" s="115">
        <f>+(B27/$F$27)</f>
        <v>3.2699720856041475E-2</v>
      </c>
      <c r="C29" s="115">
        <f>+(C27/$F$27)</f>
        <v>5.8886082679782001E-2</v>
      </c>
      <c r="D29" s="115">
        <f>+(D27/$F$27)</f>
        <v>0.89940848065931145</v>
      </c>
      <c r="E29" s="115">
        <f>+(E27/$F$27)</f>
        <v>9.00571580486508E-3</v>
      </c>
      <c r="F29" s="115">
        <f>+(F27/$F$27)</f>
        <v>1</v>
      </c>
      <c r="G29" s="107"/>
    </row>
  </sheetData>
  <mergeCells count="5">
    <mergeCell ref="B5:E5"/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4.5" x14ac:dyDescent="0.35"/>
  <cols>
    <col min="1" max="1" width="15.36328125" style="10" customWidth="1"/>
    <col min="2" max="2" width="12.90625" style="18" bestFit="1" customWidth="1"/>
    <col min="3" max="3" width="8.90625" style="18" bestFit="1" customWidth="1"/>
    <col min="4" max="4" width="10.90625" style="18" bestFit="1" customWidth="1"/>
    <col min="5" max="5" width="7.90625" style="18" bestFit="1" customWidth="1"/>
    <col min="6" max="6" width="14.453125" style="18" bestFit="1" customWidth="1"/>
    <col min="7" max="7" width="7.6328125" style="18" bestFit="1" customWidth="1"/>
    <col min="8" max="8" width="11.08984375" style="18" bestFit="1" customWidth="1"/>
    <col min="9" max="9" width="11.6328125" style="18" bestFit="1" customWidth="1"/>
    <col min="10" max="10" width="10.36328125" style="18" bestFit="1" customWidth="1"/>
    <col min="11" max="12" width="11.08984375" style="18" bestFit="1" customWidth="1"/>
    <col min="13" max="13" width="9.36328125" style="22" customWidth="1"/>
    <col min="14" max="14" width="10" style="40" customWidth="1"/>
    <col min="15" max="15" width="57" style="38"/>
  </cols>
  <sheetData>
    <row r="1" spans="1:15" ht="18.5" x14ac:dyDescent="0.45">
      <c r="A1" s="127" t="s">
        <v>46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18.5" x14ac:dyDescent="0.45">
      <c r="A2" s="127" t="s">
        <v>47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18.5" x14ac:dyDescent="0.45">
      <c r="A3" s="127" t="s">
        <v>72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5" ht="18.5" x14ac:dyDescent="0.45">
      <c r="A4" s="127" t="s">
        <v>71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5" s="38" customFormat="1" ht="12.75" customHeight="1" x14ac:dyDescent="0.3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" thickBot="1" x14ac:dyDescent="0.4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3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3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3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3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3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3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3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3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3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3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3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3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3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3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3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3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3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3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3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3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3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3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3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3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3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3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3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3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3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3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3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3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3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" thickBot="1" x14ac:dyDescent="0.4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3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3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3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3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3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3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3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3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4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" thickTop="1" x14ac:dyDescent="0.3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" thickBot="1" x14ac:dyDescent="0.4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35">
      <c r="B52" s="56"/>
      <c r="C52" s="56"/>
      <c r="D52" s="56"/>
      <c r="E52" s="56"/>
      <c r="F52" s="56"/>
    </row>
    <row r="53" spans="1:14" ht="15" thickBot="1" x14ac:dyDescent="0.4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4.5" x14ac:dyDescent="0.35"/>
  <cols>
    <col min="1" max="1" width="13" style="13" customWidth="1"/>
    <col min="2" max="2" width="7.54296875" style="10" bestFit="1" customWidth="1"/>
    <col min="3" max="3" width="9.08984375" style="11"/>
    <col min="4" max="4" width="4.54296875" style="10" customWidth="1"/>
    <col min="5" max="5" width="8.36328125" style="10" customWidth="1"/>
    <col min="6" max="6" width="14.6328125" style="18" bestFit="1" customWidth="1"/>
    <col min="7" max="7" width="8.08984375" style="18" customWidth="1"/>
    <col min="8" max="8" width="10.36328125" style="18" customWidth="1"/>
    <col min="9" max="9" width="3.08984375" style="18" customWidth="1"/>
    <col min="10" max="10" width="4.6328125" style="18" customWidth="1"/>
  </cols>
  <sheetData>
    <row r="1" spans="1:10" ht="21" customHeight="1" x14ac:dyDescent="0.45">
      <c r="A1" s="129" t="s">
        <v>14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1.25" customHeight="1" x14ac:dyDescent="0.45">
      <c r="A2" s="35"/>
      <c r="B2" s="35"/>
      <c r="C2" s="35"/>
    </row>
    <row r="3" spans="1:10" ht="21" customHeight="1" x14ac:dyDescent="0.35">
      <c r="A3" s="47" t="s">
        <v>34</v>
      </c>
      <c r="B3" s="47"/>
      <c r="C3" s="47"/>
      <c r="F3" s="128" t="s">
        <v>33</v>
      </c>
      <c r="G3" s="128"/>
      <c r="H3" s="128"/>
    </row>
    <row r="4" spans="1:10" ht="16" thickBot="1" x14ac:dyDescent="0.4">
      <c r="A4" s="32" t="s">
        <v>32</v>
      </c>
      <c r="B4" s="33" t="s">
        <v>30</v>
      </c>
      <c r="C4" s="33" t="s">
        <v>31</v>
      </c>
      <c r="F4" s="128" t="s">
        <v>36</v>
      </c>
      <c r="G4" s="128"/>
      <c r="H4" s="128"/>
    </row>
    <row r="5" spans="1:10" ht="16" thickBot="1" x14ac:dyDescent="0.4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5" x14ac:dyDescent="0.3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5" x14ac:dyDescent="0.3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5" x14ac:dyDescent="0.3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5" x14ac:dyDescent="0.3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5" x14ac:dyDescent="0.3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5" x14ac:dyDescent="0.3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5" x14ac:dyDescent="0.3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5" x14ac:dyDescent="0.3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5" x14ac:dyDescent="0.3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5" x14ac:dyDescent="0.3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5" x14ac:dyDescent="0.3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5" x14ac:dyDescent="0.3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5" x14ac:dyDescent="0.3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5" x14ac:dyDescent="0.3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" thickBot="1" x14ac:dyDescent="0.4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" thickTop="1" x14ac:dyDescent="0.35">
      <c r="A21" s="13">
        <v>2019</v>
      </c>
      <c r="B21" s="27" t="s">
        <v>4</v>
      </c>
      <c r="C21" s="18">
        <v>71</v>
      </c>
      <c r="I21" s="19"/>
      <c r="J21" s="19"/>
    </row>
    <row r="22" spans="1:10" ht="15.5" x14ac:dyDescent="0.35">
      <c r="A22" s="13">
        <v>2019</v>
      </c>
      <c r="B22" s="27" t="s">
        <v>5</v>
      </c>
      <c r="C22" s="18">
        <v>57</v>
      </c>
      <c r="I22" s="19"/>
    </row>
    <row r="23" spans="1:10" ht="16" thickBot="1" x14ac:dyDescent="0.4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5" x14ac:dyDescent="0.3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5" x14ac:dyDescent="0.3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" thickBot="1" x14ac:dyDescent="0.4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" thickTop="1" x14ac:dyDescent="0.35">
      <c r="B27" s="27"/>
      <c r="C27" s="18"/>
      <c r="F27" s="29"/>
      <c r="G27" s="29"/>
      <c r="H27" s="19"/>
      <c r="I27" s="19"/>
    </row>
    <row r="28" spans="1:10" ht="15.5" x14ac:dyDescent="0.35">
      <c r="B28" s="27"/>
      <c r="C28" s="22"/>
      <c r="F28" s="29"/>
      <c r="G28" s="29"/>
      <c r="H28" s="19"/>
      <c r="I28" s="19"/>
    </row>
    <row r="29" spans="1:10" ht="15.5" x14ac:dyDescent="0.35">
      <c r="B29" s="12"/>
      <c r="C29" s="18"/>
    </row>
    <row r="30" spans="1:10" ht="15" thickBot="1" x14ac:dyDescent="0.4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35">
      <c r="C31" s="16"/>
    </row>
    <row r="34" spans="2:3" ht="6" customHeight="1" x14ac:dyDescent="0.35">
      <c r="B34" s="18"/>
      <c r="C34" s="18"/>
    </row>
    <row r="35" spans="2:3" x14ac:dyDescent="0.35">
      <c r="B35" s="18"/>
      <c r="C35" s="18"/>
    </row>
    <row r="36" spans="2:3" x14ac:dyDescent="0.35">
      <c r="C36" s="18"/>
    </row>
    <row r="37" spans="2:3" x14ac:dyDescent="0.35">
      <c r="C37" s="18"/>
    </row>
    <row r="38" spans="2:3" x14ac:dyDescent="0.3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FFY 2020-21 Projections</vt:lpstr>
      <vt:lpstr>Top Origins by Age</vt:lpstr>
      <vt:lpstr>Top Origins by County </vt:lpstr>
      <vt:lpstr>FFY 2018-19 Venezuelan Arrivals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Doak, Robert</cp:lastModifiedBy>
  <cp:lastPrinted>2020-12-29T21:32:35Z</cp:lastPrinted>
  <dcterms:created xsi:type="dcterms:W3CDTF">2015-01-15T14:59:04Z</dcterms:created>
  <dcterms:modified xsi:type="dcterms:W3CDTF">2022-01-25T18:53:39Z</dcterms:modified>
</cp:coreProperties>
</file>