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RRIVALS PLUS (POPULATION REPORTS)\FFY 2021\WEBPAGE\EXCEL\"/>
    </mc:Choice>
  </mc:AlternateContent>
  <xr:revisionPtr revIDLastSave="0" documentId="13_ncr:1_{02602A56-4509-418D-BFB6-303E6D90D147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FFY 2020-21 Projections" sheetId="23" state="hidden" r:id="rId1"/>
    <sheet name="Top Origins by Age" sheetId="26" r:id="rId2"/>
    <sheet name="Top Origins by County " sheetId="18" state="hidden" r:id="rId3"/>
    <sheet name="FFY 2018-19 Venezuelan Arrivals" sheetId="9" state="hidden" r:id="rId4"/>
  </sheets>
  <definedNames>
    <definedName name="_xlnm.Print_Titles" localSheetId="2">'Top Origins by County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26" l="1"/>
  <c r="F23" i="26"/>
  <c r="G14" i="26" s="1"/>
  <c r="E23" i="26"/>
  <c r="D23" i="26"/>
  <c r="C23" i="26"/>
  <c r="B23" i="26"/>
  <c r="F14" i="26"/>
  <c r="B15" i="26" s="1"/>
  <c r="E15" i="26" l="1"/>
  <c r="C15" i="26"/>
  <c r="D15" i="26"/>
  <c r="F15" i="26"/>
  <c r="F20" i="26"/>
  <c r="F18" i="26"/>
  <c r="C19" i="26" s="1"/>
  <c r="F16" i="26"/>
  <c r="E17" i="26" s="1"/>
  <c r="F12" i="26"/>
  <c r="B13" i="26" s="1"/>
  <c r="F10" i="26"/>
  <c r="C11" i="26" s="1"/>
  <c r="F8" i="26"/>
  <c r="E9" i="26" l="1"/>
  <c r="F21" i="26"/>
  <c r="C13" i="26"/>
  <c r="E13" i="26"/>
  <c r="D13" i="26"/>
  <c r="F13" i="26"/>
  <c r="F17" i="26"/>
  <c r="D11" i="26"/>
  <c r="D9" i="26"/>
  <c r="D21" i="26"/>
  <c r="B9" i="26"/>
  <c r="E11" i="26"/>
  <c r="B21" i="26"/>
  <c r="C9" i="26"/>
  <c r="F11" i="26"/>
  <c r="C21" i="26"/>
  <c r="B11" i="26"/>
  <c r="B19" i="26"/>
  <c r="F9" i="26"/>
  <c r="B17" i="26"/>
  <c r="D19" i="26"/>
  <c r="E21" i="26"/>
  <c r="C17" i="26"/>
  <c r="E19" i="26"/>
  <c r="D17" i="26"/>
  <c r="F19" i="26"/>
  <c r="G20" i="26" l="1"/>
  <c r="G10" i="26"/>
  <c r="G16" i="26"/>
  <c r="F25" i="26"/>
  <c r="G18" i="26"/>
  <c r="G12" i="26"/>
  <c r="D25" i="26"/>
  <c r="B25" i="26"/>
  <c r="E25" i="26"/>
  <c r="C25" i="26"/>
  <c r="G8" i="26"/>
  <c r="J32" i="23" l="1"/>
  <c r="D11" i="23"/>
  <c r="F9" i="23"/>
  <c r="D12" i="23"/>
  <c r="D13" i="23" s="1"/>
  <c r="D14" i="23" s="1"/>
  <c r="D15" i="23" s="1"/>
  <c r="D16" i="23" s="1"/>
  <c r="S32" i="23"/>
  <c r="N17" i="23"/>
  <c r="D17" i="23" l="1"/>
  <c r="J11" i="23"/>
  <c r="J17" i="23" s="1"/>
  <c r="O32" i="23" l="1"/>
  <c r="E9" i="23"/>
  <c r="E8" i="23"/>
  <c r="E7" i="23"/>
  <c r="E6" i="23"/>
  <c r="E5" i="23"/>
  <c r="G9" i="23" l="1"/>
  <c r="C51" i="18" l="1"/>
  <c r="M26" i="18"/>
  <c r="M25" i="18"/>
  <c r="M24" i="18"/>
  <c r="M23" i="18"/>
  <c r="M22" i="18"/>
  <c r="M8" i="18"/>
  <c r="M48" i="18" l="1"/>
  <c r="M47" i="18"/>
  <c r="M46" i="18"/>
  <c r="M45" i="18"/>
  <c r="M44" i="18"/>
  <c r="M43" i="18"/>
  <c r="M42" i="18"/>
  <c r="M41" i="18"/>
  <c r="M40" i="18"/>
  <c r="M39" i="18"/>
  <c r="M38" i="18"/>
  <c r="M37" i="18"/>
  <c r="M36" i="18"/>
  <c r="M35" i="18"/>
  <c r="M34" i="18"/>
  <c r="M33" i="18"/>
  <c r="M32" i="18"/>
  <c r="M31" i="18"/>
  <c r="M30" i="18"/>
  <c r="M29" i="18"/>
  <c r="M28" i="18"/>
  <c r="M27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H51" i="18"/>
  <c r="L51" i="18" l="1"/>
  <c r="K51" i="18"/>
  <c r="J51" i="18"/>
  <c r="I51" i="18"/>
  <c r="G51" i="18"/>
  <c r="F51" i="18"/>
  <c r="E51" i="18"/>
  <c r="D51" i="18"/>
  <c r="B51" i="18"/>
  <c r="M51" i="18" l="1"/>
  <c r="C30" i="9"/>
  <c r="N25" i="18" l="1"/>
  <c r="N24" i="18"/>
  <c r="N23" i="18"/>
  <c r="N26" i="18"/>
  <c r="N22" i="18"/>
  <c r="N40" i="18"/>
  <c r="N8" i="18"/>
  <c r="N38" i="18"/>
  <c r="N41" i="18"/>
  <c r="N39" i="18"/>
  <c r="E53" i="18"/>
  <c r="H53" i="18"/>
  <c r="G53" i="18"/>
  <c r="I53" i="18"/>
  <c r="K53" i="18"/>
  <c r="B53" i="18"/>
  <c r="C53" i="18"/>
  <c r="F53" i="18"/>
  <c r="N13" i="18"/>
  <c r="M53" i="18"/>
  <c r="J53" i="18"/>
  <c r="D53" i="18"/>
  <c r="L53" i="18"/>
  <c r="N29" i="18"/>
  <c r="N11" i="18"/>
  <c r="N42" i="18"/>
  <c r="N17" i="18"/>
  <c r="N45" i="18"/>
  <c r="N20" i="18"/>
  <c r="N48" i="18"/>
  <c r="N28" i="18"/>
  <c r="N34" i="18"/>
  <c r="N51" i="18"/>
  <c r="N47" i="18"/>
  <c r="N35" i="18"/>
  <c r="N27" i="18"/>
  <c r="N14" i="18"/>
  <c r="N43" i="18"/>
  <c r="N31" i="18"/>
  <c r="N18" i="18"/>
  <c r="N10" i="18"/>
  <c r="N37" i="18"/>
  <c r="N16" i="18"/>
  <c r="N44" i="18"/>
  <c r="N19" i="18"/>
  <c r="N30" i="18"/>
  <c r="N9" i="18"/>
  <c r="N32" i="18"/>
  <c r="N33" i="18"/>
  <c r="N12" i="18"/>
  <c r="N36" i="18"/>
  <c r="N15" i="18"/>
  <c r="N46" i="18"/>
  <c r="N21" i="18"/>
  <c r="H8" i="9"/>
  <c r="H18" i="9"/>
  <c r="H13" i="9"/>
  <c r="H12" i="9"/>
  <c r="H14" i="9"/>
  <c r="H23" i="9"/>
  <c r="H19" i="9"/>
  <c r="H7" i="9"/>
  <c r="H11" i="9"/>
  <c r="H20" i="9"/>
  <c r="H9" i="9"/>
  <c r="H16" i="9"/>
  <c r="H17" i="9"/>
  <c r="H15" i="9"/>
  <c r="G23" i="9"/>
  <c r="H10" i="9"/>
</calcChain>
</file>

<file path=xl/sharedStrings.xml><?xml version="1.0" encoding="utf-8"?>
<sst xmlns="http://schemas.openxmlformats.org/spreadsheetml/2006/main" count="199" uniqueCount="83">
  <si>
    <t>TOTAL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</si>
  <si>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</si>
  <si>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</si>
  <si>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</si>
  <si>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</si>
  <si>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</si>
  <si>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</si>
  <si>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</si>
  <si>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</si>
  <si>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</si>
  <si>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</si>
  <si>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</si>
  <si>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</si>
  <si>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%</t>
  </si>
  <si>
    <t>Venezuelan Arrivals</t>
  </si>
  <si>
    <t>COUNTY</t>
  </si>
  <si>
    <t>MIAMI-DADE</t>
  </si>
  <si>
    <t>HILLSBOROUGH</t>
  </si>
  <si>
    <t>PALM BEACH</t>
  </si>
  <si>
    <t>DUVAL</t>
  </si>
  <si>
    <t>BROWARD</t>
  </si>
  <si>
    <t>ORANGE</t>
  </si>
  <si>
    <t>SAINT JOHNS</t>
  </si>
  <si>
    <t>COLLIER</t>
  </si>
  <si>
    <t>OSCEOLA</t>
  </si>
  <si>
    <t>SAINT LUCIE</t>
  </si>
  <si>
    <t>MANATEE</t>
  </si>
  <si>
    <t>SEMINOLE</t>
  </si>
  <si>
    <t>LEON</t>
  </si>
  <si>
    <t>POLK</t>
  </si>
  <si>
    <t>Month</t>
  </si>
  <si>
    <t>Arrivals</t>
  </si>
  <si>
    <t>Year</t>
  </si>
  <si>
    <t>FFY 2019</t>
  </si>
  <si>
    <t>By Month</t>
  </si>
  <si>
    <t>County</t>
  </si>
  <si>
    <t>October 2018 - April 2018</t>
  </si>
  <si>
    <t>AFGHANISTAN</t>
  </si>
  <si>
    <t>COLOMBIA</t>
  </si>
  <si>
    <t>CUBA</t>
  </si>
  <si>
    <t>HAITI</t>
  </si>
  <si>
    <t>CONGO</t>
  </si>
  <si>
    <t>NICARAGUA</t>
  </si>
  <si>
    <t>TANZANIA</t>
  </si>
  <si>
    <t>UKRAINE</t>
  </si>
  <si>
    <t>OTHER</t>
  </si>
  <si>
    <t xml:space="preserve">State of Florida </t>
  </si>
  <si>
    <t>Top Origins by County</t>
  </si>
  <si>
    <t>June</t>
  </si>
  <si>
    <t>VENEZUELA</t>
  </si>
  <si>
    <t>DEM REP CONGO</t>
  </si>
  <si>
    <t>SEPT</t>
  </si>
  <si>
    <t>OCT</t>
  </si>
  <si>
    <t>NOV</t>
  </si>
  <si>
    <t>DEC</t>
  </si>
  <si>
    <t>JAN</t>
  </si>
  <si>
    <t>FEB</t>
  </si>
  <si>
    <t>MAR</t>
  </si>
  <si>
    <t>APR</t>
  </si>
  <si>
    <t xml:space="preserve">MAY </t>
  </si>
  <si>
    <t>JUNE</t>
  </si>
  <si>
    <t xml:space="preserve">JULY </t>
  </si>
  <si>
    <t>AUG</t>
  </si>
  <si>
    <t>% Δ</t>
  </si>
  <si>
    <t>ARRIVAL PROJECTIONS</t>
  </si>
  <si>
    <t>FFY 2000</t>
  </si>
  <si>
    <t>FFY 2021</t>
  </si>
  <si>
    <t>Closed Borders</t>
  </si>
  <si>
    <t>?</t>
  </si>
  <si>
    <t>Avg Oct-Feb</t>
  </si>
  <si>
    <t>Cl Borders</t>
  </si>
  <si>
    <t>October 1, 2019 - May 31, 2020</t>
  </si>
  <si>
    <t>Federal Fiscal Year 2020</t>
  </si>
  <si>
    <t>Top Origins by Age</t>
  </si>
  <si>
    <t>ORIGIN</t>
  </si>
  <si>
    <t>0-5</t>
  </si>
  <si>
    <t>&gt;5-18</t>
  </si>
  <si>
    <t>&gt;18-60</t>
  </si>
  <si>
    <t>&gt;60</t>
  </si>
  <si>
    <t>October 1, 2020 - September 30, 2021</t>
  </si>
  <si>
    <t>Federal Fiscal Year 2021</t>
  </si>
  <si>
    <t>CHILE</t>
  </si>
  <si>
    <t>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</si>
</sst>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/>
    <xf numFmtId="0" fontId="6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7" fontId="6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0" fillId="0" borderId="7" xfId="0" applyFill="1" applyBorder="1" applyAlignment="1">
      <alignment horizontal="left"/>
    </xf>
    <xf numFmtId="0" fontId="0" fillId="0" borderId="7" xfId="0" applyFill="1" applyBorder="1" applyAlignment="1">
      <alignment horizontal="center"/>
    </xf>
    <xf numFmtId="17" fontId="10" fillId="0" borderId="0" xfId="0" applyNumberFormat="1" applyFont="1" applyFill="1" applyBorder="1" applyAlignment="1">
      <alignment horizontal="center"/>
    </xf>
    <xf numFmtId="17" fontId="14" fillId="0" borderId="0" xfId="0" applyNumberFormat="1" applyFont="1" applyFill="1" applyBorder="1" applyAlignment="1">
      <alignment horizontal="center"/>
    </xf>
    <xf numFmtId="17" fontId="14" fillId="0" borderId="7" xfId="0" applyNumberFormat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center" wrapText="1"/>
    </xf>
    <xf numFmtId="0" fontId="0" fillId="0" borderId="2" xfId="0" applyFill="1" applyBorder="1"/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17" fillId="0" borderId="2" xfId="1" applyFont="1" applyFill="1" applyBorder="1" applyAlignment="1">
      <alignment horizontal="center"/>
    </xf>
    <xf numFmtId="0" fontId="9" fillId="0" borderId="7" xfId="2" applyFont="1" applyFill="1" applyBorder="1" applyAlignment="1">
      <alignment horizontal="center" wrapText="1"/>
    </xf>
    <xf numFmtId="0" fontId="0" fillId="0" borderId="0" xfId="0" applyFill="1"/>
    <xf numFmtId="0" fontId="9" fillId="0" borderId="2" xfId="3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9" fillId="2" borderId="2" xfId="3" applyFont="1" applyFill="1" applyBorder="1" applyAlignment="1">
      <alignment wrapText="1"/>
    </xf>
    <xf numFmtId="3" fontId="0" fillId="2" borderId="2" xfId="0" applyNumberFormat="1" applyFill="1" applyBorder="1" applyAlignment="1">
      <alignment horizontal="center"/>
    </xf>
    <xf numFmtId="10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0" fontId="9" fillId="0" borderId="2" xfId="3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0" fontId="9" fillId="0" borderId="0" xfId="4" applyFont="1" applyFill="1" applyBorder="1" applyAlignment="1">
      <alignment wrapText="1"/>
    </xf>
    <xf numFmtId="10" fontId="0" fillId="0" borderId="0" xfId="0" applyNumberFormat="1" applyFill="1" applyBorder="1" applyAlignment="1">
      <alignment horizontal="center"/>
    </xf>
    <xf numFmtId="0" fontId="8" fillId="0" borderId="0" xfId="4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7" xfId="4" applyFont="1" applyFill="1" applyBorder="1" applyAlignment="1">
      <alignment wrapText="1"/>
    </xf>
    <xf numFmtId="0" fontId="8" fillId="0" borderId="7" xfId="4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10" fontId="0" fillId="0" borderId="7" xfId="0" applyNumberFormat="1" applyFill="1" applyBorder="1" applyAlignment="1">
      <alignment horizontal="center"/>
    </xf>
    <xf numFmtId="0" fontId="9" fillId="0" borderId="0" xfId="5" applyFont="1" applyFill="1" applyBorder="1" applyAlignment="1">
      <alignment wrapText="1"/>
    </xf>
    <xf numFmtId="0" fontId="9" fillId="2" borderId="0" xfId="5" applyFont="1" applyFill="1" applyBorder="1" applyAlignment="1">
      <alignment wrapText="1"/>
    </xf>
    <xf numFmtId="3" fontId="8" fillId="2" borderId="0" xfId="5" applyNumberFormat="1" applyFill="1" applyBorder="1" applyAlignment="1">
      <alignment horizontal="center"/>
    </xf>
    <xf numFmtId="3" fontId="9" fillId="2" borderId="0" xfId="5" applyNumberFormat="1" applyFont="1" applyFill="1" applyBorder="1" applyAlignment="1">
      <alignment horizontal="center" wrapText="1"/>
    </xf>
    <xf numFmtId="3" fontId="8" fillId="0" borderId="0" xfId="5" applyNumberFormat="1" applyBorder="1" applyAlignment="1">
      <alignment horizontal="center"/>
    </xf>
    <xf numFmtId="3" fontId="9" fillId="0" borderId="0" xfId="5" applyNumberFormat="1" applyFont="1" applyFill="1" applyBorder="1" applyAlignment="1">
      <alignment horizontal="center" wrapText="1"/>
    </xf>
    <xf numFmtId="0" fontId="9" fillId="2" borderId="2" xfId="5" applyFont="1" applyFill="1" applyBorder="1" applyAlignment="1">
      <alignment wrapText="1"/>
    </xf>
    <xf numFmtId="3" fontId="8" fillId="2" borderId="2" xfId="5" applyNumberFormat="1" applyFill="1" applyBorder="1" applyAlignment="1">
      <alignment horizontal="center"/>
    </xf>
    <xf numFmtId="3" fontId="9" fillId="2" borderId="2" xfId="5" applyNumberFormat="1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9" fontId="10" fillId="0" borderId="0" xfId="0" applyNumberFormat="1" applyFont="1" applyAlignment="1">
      <alignment horizontal="center"/>
    </xf>
    <xf numFmtId="9" fontId="10" fillId="0" borderId="0" xfId="0" applyNumberFormat="1" applyFont="1" applyBorder="1" applyAlignment="1">
      <alignment horizontal="center"/>
    </xf>
    <xf numFmtId="3" fontId="6" fillId="4" borderId="0" xfId="0" applyNumberFormat="1" applyFont="1" applyFill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10" fillId="0" borderId="0" xfId="0" applyFont="1"/>
    <xf numFmtId="9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5" xfId="0" applyFont="1" applyBorder="1"/>
    <xf numFmtId="0" fontId="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3" fontId="5" fillId="0" borderId="0" xfId="0" applyNumberFormat="1" applyFont="1" applyAlignment="1">
      <alignment horizontal="center"/>
    </xf>
    <xf numFmtId="0" fontId="2" fillId="0" borderId="5" xfId="0" applyFont="1" applyBorder="1"/>
    <xf numFmtId="9" fontId="6" fillId="0" borderId="1" xfId="0" applyNumberFormat="1" applyFont="1" applyBorder="1"/>
    <xf numFmtId="0" fontId="11" fillId="0" borderId="0" xfId="0" applyFont="1" applyAlignment="1">
      <alignment horizontal="center"/>
    </xf>
    <xf numFmtId="0" fontId="11" fillId="0" borderId="0" xfId="0" applyFont="1"/>
    <xf numFmtId="10" fontId="11" fillId="2" borderId="0" xfId="0" applyNumberFormat="1" applyFont="1" applyFill="1" applyAlignment="1">
      <alignment horizontal="center"/>
    </xf>
    <xf numFmtId="0" fontId="12" fillId="0" borderId="0" xfId="0" applyFont="1"/>
    <xf numFmtId="0" fontId="22" fillId="0" borderId="2" xfId="7" applyFont="1" applyBorder="1"/>
    <xf numFmtId="49" fontId="23" fillId="0" borderId="4" xfId="0" applyNumberFormat="1" applyFont="1" applyBorder="1" applyAlignment="1">
      <alignment horizontal="center"/>
    </xf>
    <xf numFmtId="49" fontId="23" fillId="0" borderId="8" xfId="0" applyNumberFormat="1" applyFont="1" applyBorder="1" applyAlignment="1">
      <alignment horizontal="center"/>
    </xf>
    <xf numFmtId="49" fontId="23" fillId="0" borderId="6" xfId="0" applyNumberFormat="1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13" fillId="0" borderId="0" xfId="7" applyFont="1"/>
    <xf numFmtId="49" fontId="11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13" fillId="0" borderId="0" xfId="7" applyFont="1" applyAlignment="1">
      <alignment wrapText="1"/>
    </xf>
    <xf numFmtId="3" fontId="11" fillId="0" borderId="0" xfId="0" applyNumberFormat="1" applyFont="1" applyAlignment="1">
      <alignment horizontal="center"/>
    </xf>
    <xf numFmtId="3" fontId="13" fillId="0" borderId="0" xfId="7" applyNumberFormat="1" applyFont="1" applyAlignment="1">
      <alignment horizontal="center" wrapText="1"/>
    </xf>
    <xf numFmtId="10" fontId="11" fillId="0" borderId="0" xfId="0" applyNumberFormat="1" applyFont="1" applyAlignment="1">
      <alignment horizontal="center"/>
    </xf>
    <xf numFmtId="3" fontId="13" fillId="2" borderId="0" xfId="6" applyNumberFormat="1" applyFont="1" applyFill="1" applyAlignment="1">
      <alignment horizontal="left"/>
    </xf>
    <xf numFmtId="3" fontId="11" fillId="2" borderId="0" xfId="0" applyNumberFormat="1" applyFont="1" applyFill="1" applyAlignment="1">
      <alignment horizontal="center"/>
    </xf>
    <xf numFmtId="3" fontId="13" fillId="2" borderId="0" xfId="7" applyNumberFormat="1" applyFont="1" applyFill="1" applyAlignment="1">
      <alignment horizontal="center" wrapText="1"/>
    </xf>
    <xf numFmtId="0" fontId="13" fillId="2" borderId="0" xfId="7" applyFont="1" applyFill="1" applyAlignment="1">
      <alignment wrapText="1"/>
    </xf>
    <xf numFmtId="0" fontId="13" fillId="0" borderId="7" xfId="7" applyFont="1" applyBorder="1" applyAlignment="1">
      <alignment wrapText="1"/>
    </xf>
    <xf numFmtId="10" fontId="11" fillId="0" borderId="7" xfId="0" applyNumberFormat="1" applyFont="1" applyBorder="1" applyAlignment="1">
      <alignment horizontal="center"/>
    </xf>
    <xf numFmtId="0" fontId="11" fillId="2" borderId="2" xfId="0" applyFont="1" applyFill="1" applyBorder="1"/>
    <xf numFmtId="3" fontId="11" fillId="2" borderId="2" xfId="0" applyNumberFormat="1" applyFont="1" applyFill="1" applyBorder="1" applyAlignment="1">
      <alignment horizontal="center"/>
    </xf>
    <xf numFmtId="10" fontId="11" fillId="2" borderId="2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8">
    <cellStyle name="Normal" xfId="0" builtinId="0"/>
    <cellStyle name="Normal_FFY 2018-19 Venezuelan Arrivals" xfId="1" xr:uid="{00000000-0005-0000-0000-000002000000}"/>
    <cellStyle name="Normal_FFY 2018-19 Venezuelan Arrivals_1" xfId="2" xr:uid="{00000000-0005-0000-0000-000003000000}"/>
    <cellStyle name="Normal_Sheet2" xfId="3" xr:uid="{00000000-0005-0000-0000-000008000000}"/>
    <cellStyle name="Normal_Sheet6" xfId="7" xr:uid="{52D2FB8D-68E5-4C85-9103-4A86C4DDC120}"/>
    <cellStyle name="Normal_TOP ORIGIN BY COUNTY" xfId="6" xr:uid="{785D3430-8DA0-4C84-AD95-B697A34B99AA}"/>
    <cellStyle name="Normal_TOP ORIGINS BY" xfId="4" xr:uid="{00000000-0005-0000-0000-00000B000000}"/>
    <cellStyle name="Normal_Top Origins by County" xfId="5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/>
              <a:t>Venezuelan Arrivals</a:t>
            </a:r>
          </a:p>
        </c:rich>
      </c:tx>
      <c:layout>
        <c:manualLayout>
          <c:xMode val="edge"/>
          <c:yMode val="edge"/>
          <c:x val="0.35425656405027817"/>
          <c:y val="2.90827674625007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265012878506747E-2"/>
          <c:y val="0.14136547682489459"/>
          <c:w val="0.93276982765789995"/>
          <c:h val="0.655608672226087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7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'FFY 2018-19 Venezuelan Arrivals'!$A$7:$B$26</c:f>
              <c:multiLvlStrCache>
                <c:ptCount val="20"/>
                <c:lvl>
                  <c:pt idx="0">
                    <c:v>Nov</c:v>
                  </c:pt>
                  <c:pt idx="1">
                    <c:v>Dec</c:v>
                  </c:pt>
                  <c:pt idx="2">
                    <c:v>Jan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Apr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Aug</c:v>
                  </c:pt>
                  <c:pt idx="10">
                    <c:v>Sep</c:v>
                  </c:pt>
                  <c:pt idx="11">
                    <c:v>Oct</c:v>
                  </c:pt>
                  <c:pt idx="12">
                    <c:v>Nov</c:v>
                  </c:pt>
                  <c:pt idx="13">
                    <c:v>Dec</c:v>
                  </c:pt>
                  <c:pt idx="14">
                    <c:v>Jan</c:v>
                  </c:pt>
                  <c:pt idx="15">
                    <c:v>Feb</c:v>
                  </c:pt>
                  <c:pt idx="16">
                    <c:v>Mar</c:v>
                  </c:pt>
                  <c:pt idx="17">
                    <c:v>Apr</c:v>
                  </c:pt>
                  <c:pt idx="18">
                    <c:v>May</c:v>
                  </c:pt>
                  <c:pt idx="19">
                    <c:v>June</c:v>
                  </c:pt>
                </c:lvl>
                <c:lvl>
                  <c:pt idx="0">
                    <c:v>2017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2018</c:v>
                  </c:pt>
                  <c:pt idx="5">
                    <c:v>2018</c:v>
                  </c:pt>
                  <c:pt idx="6">
                    <c:v>2018</c:v>
                  </c:pt>
                  <c:pt idx="7">
                    <c:v>2018</c:v>
                  </c:pt>
                  <c:pt idx="8">
                    <c:v>2018</c:v>
                  </c:pt>
                  <c:pt idx="9">
                    <c:v>2018</c:v>
                  </c:pt>
                  <c:pt idx="10">
                    <c:v>2018</c:v>
                  </c:pt>
                  <c:pt idx="11">
                    <c:v>2018</c:v>
                  </c:pt>
                  <c:pt idx="12">
                    <c:v>2018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</c:lvl>
              </c:multiLvlStrCache>
            </c:multiLvlStrRef>
          </c:cat>
          <c:val>
            <c:numRef>
              <c:f>'FFY 2018-19 Venezuelan Arrivals'!$C$7:$C$26</c:f>
              <c:numCache>
                <c:formatCode>General</c:formatCode>
                <c:ptCount val="20"/>
                <c:pt idx="0">
                  <c:v>9</c:v>
                </c:pt>
                <c:pt idx="1">
                  <c:v>10</c:v>
                </c:pt>
                <c:pt idx="2">
                  <c:v>17</c:v>
                </c:pt>
                <c:pt idx="3">
                  <c:v>83</c:v>
                </c:pt>
                <c:pt idx="4">
                  <c:v>124</c:v>
                </c:pt>
                <c:pt idx="5">
                  <c:v>56</c:v>
                </c:pt>
                <c:pt idx="6">
                  <c:v>133</c:v>
                </c:pt>
                <c:pt idx="7">
                  <c:v>146</c:v>
                </c:pt>
                <c:pt idx="8">
                  <c:v>78</c:v>
                </c:pt>
                <c:pt idx="9">
                  <c:v>107</c:v>
                </c:pt>
                <c:pt idx="10">
                  <c:v>121</c:v>
                </c:pt>
                <c:pt idx="11">
                  <c:v>99</c:v>
                </c:pt>
                <c:pt idx="12">
                  <c:v>86</c:v>
                </c:pt>
                <c:pt idx="13">
                  <c:v>89</c:v>
                </c:pt>
                <c:pt idx="14">
                  <c:v>71</c:v>
                </c:pt>
                <c:pt idx="15">
                  <c:v>57</c:v>
                </c:pt>
                <c:pt idx="16">
                  <c:v>75</c:v>
                </c:pt>
                <c:pt idx="17">
                  <c:v>57</c:v>
                </c:pt>
                <c:pt idx="18">
                  <c:v>30</c:v>
                </c:pt>
                <c:pt idx="1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5F-418C-9544-06C95ECEE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858024"/>
        <c:axId val="244858352"/>
      </c:lineChart>
      <c:catAx>
        <c:axId val="244858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858352"/>
        <c:crosses val="autoZero"/>
        <c:auto val="1"/>
        <c:lblAlgn val="ctr"/>
        <c:lblOffset val="100"/>
        <c:noMultiLvlLbl val="0"/>
      </c:catAx>
      <c:valAx>
        <c:axId val="24485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85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58612</xdr:colOff>
      <xdr:row>31</xdr:row>
      <xdr:rowOff>93784</xdr:rowOff>
    </xdr:from>
    <xdr:to>
      <xdr:col>13</xdr:col>
      <xdr:colOff>115138</xdr:colOff>
      <xdr:row>48</xdr:row>
      <xdr:rowOff>62802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3C7D-6087-429C-B68D-E6133987EE33}">
  <dimension ref="A1:T42"/>
  <sheetViews>
    <sheetView showGridLines="0" zoomScale="60" zoomScaleNormal="60" workbookViewId="0">
      <selection activeCell="U6" sqref="U6"/>
    </sheetView>
  </sheetViews>
  <sheetFormatPr defaultColWidth="50.453125" defaultRowHeight="15.5" x14ac:dyDescent="0.35"/>
  <cols>
    <col min="1" max="1" width="5.54296875" style="9" customWidth="1"/>
    <col min="2" max="2" width="9.7265625" style="73" customWidth="1"/>
    <col min="3" max="4" width="9.7265625" style="72" customWidth="1"/>
    <col min="5" max="5" width="5.26953125" style="73" bestFit="1" customWidth="1"/>
    <col min="6" max="6" width="11.90625" style="74" customWidth="1"/>
    <col min="7" max="7" width="7.6328125" style="74" customWidth="1"/>
    <col min="8" max="8" width="7" style="9" customWidth="1"/>
    <col min="9" max="9" width="12.90625" style="9" customWidth="1"/>
    <col min="10" max="10" width="15.54296875" style="75" customWidth="1"/>
    <col min="11" max="11" width="11" style="76" bestFit="1" customWidth="1"/>
    <col min="12" max="12" width="6.26953125" style="74" customWidth="1"/>
    <col min="13" max="13" width="14.36328125" style="74" customWidth="1"/>
    <col min="14" max="14" width="13.08984375" style="75" customWidth="1"/>
    <col min="15" max="15" width="11.54296875" style="74" customWidth="1"/>
    <col min="16" max="16" width="10.81640625" style="74" customWidth="1"/>
    <col min="17" max="17" width="12.7265625" style="74" customWidth="1"/>
    <col min="18" max="18" width="9.453125" style="74" customWidth="1"/>
    <col min="19" max="19" width="14.1796875" style="74" customWidth="1"/>
    <col min="20" max="20" width="14.36328125" style="9" customWidth="1"/>
    <col min="21" max="16384" width="50.453125" style="9"/>
  </cols>
  <sheetData>
    <row r="1" spans="1:15" x14ac:dyDescent="0.35">
      <c r="B1" s="71" t="s">
        <v>64</v>
      </c>
      <c r="C1" s="9"/>
      <c r="D1" s="9"/>
    </row>
    <row r="2" spans="1:15" x14ac:dyDescent="0.35">
      <c r="B2" s="73" t="s">
        <v>61</v>
      </c>
      <c r="C2" s="74">
        <v>2019</v>
      </c>
      <c r="D2" s="2">
        <v>1660</v>
      </c>
    </row>
    <row r="3" spans="1:15" x14ac:dyDescent="0.35">
      <c r="B3" s="73" t="s">
        <v>62</v>
      </c>
      <c r="C3" s="74">
        <v>2019</v>
      </c>
      <c r="D3" s="2">
        <v>1172</v>
      </c>
      <c r="E3" s="2"/>
    </row>
    <row r="4" spans="1:15" ht="20.5" customHeight="1" thickBot="1" x14ac:dyDescent="0.5">
      <c r="A4" s="86"/>
      <c r="B4" s="86" t="s">
        <v>51</v>
      </c>
      <c r="C4" s="87">
        <v>2019</v>
      </c>
      <c r="D4" s="88">
        <v>752</v>
      </c>
      <c r="E4" s="2"/>
      <c r="H4" s="84" t="s">
        <v>65</v>
      </c>
      <c r="I4" s="84"/>
      <c r="J4" s="84"/>
      <c r="K4" s="74"/>
      <c r="L4" s="124" t="s">
        <v>65</v>
      </c>
      <c r="M4" s="124"/>
      <c r="N4" s="124"/>
      <c r="O4" s="9"/>
    </row>
    <row r="5" spans="1:15" ht="22.5" customHeight="1" x14ac:dyDescent="0.35">
      <c r="B5" s="73" t="s">
        <v>52</v>
      </c>
      <c r="C5" s="74">
        <v>2019</v>
      </c>
      <c r="D5" s="2">
        <v>729</v>
      </c>
      <c r="E5" s="77">
        <f>-(D4-D5)/D4</f>
        <v>-3.0585106382978722E-2</v>
      </c>
      <c r="H5" s="72" t="s">
        <v>52</v>
      </c>
      <c r="I5" s="74">
        <v>2019</v>
      </c>
      <c r="J5" s="2">
        <v>729</v>
      </c>
      <c r="K5" s="74"/>
      <c r="L5" s="72" t="s">
        <v>52</v>
      </c>
      <c r="M5" s="74">
        <v>2019</v>
      </c>
      <c r="N5" s="2">
        <v>729</v>
      </c>
      <c r="O5" s="9"/>
    </row>
    <row r="6" spans="1:15" ht="22.5" customHeight="1" x14ac:dyDescent="0.35">
      <c r="B6" s="9" t="s">
        <v>53</v>
      </c>
      <c r="C6" s="74">
        <v>2019</v>
      </c>
      <c r="D6" s="6">
        <v>630</v>
      </c>
      <c r="E6" s="77">
        <f t="shared" ref="E6:E9" si="0">-(D5-D6)/D5</f>
        <v>-0.13580246913580246</v>
      </c>
      <c r="H6" s="74" t="s">
        <v>53</v>
      </c>
      <c r="I6" s="74">
        <v>2019</v>
      </c>
      <c r="J6" s="6">
        <v>630</v>
      </c>
      <c r="K6" s="74"/>
      <c r="L6" s="74" t="s">
        <v>53</v>
      </c>
      <c r="M6" s="74">
        <v>2019</v>
      </c>
      <c r="N6" s="6">
        <v>630</v>
      </c>
      <c r="O6" s="9"/>
    </row>
    <row r="7" spans="1:15" ht="22.5" customHeight="1" x14ac:dyDescent="0.35">
      <c r="B7" s="9" t="s">
        <v>54</v>
      </c>
      <c r="C7" s="74">
        <v>2019</v>
      </c>
      <c r="D7" s="78">
        <v>603</v>
      </c>
      <c r="E7" s="77">
        <f t="shared" si="0"/>
        <v>-4.2857142857142858E-2</v>
      </c>
      <c r="H7" s="74" t="s">
        <v>54</v>
      </c>
      <c r="I7" s="74">
        <v>2019</v>
      </c>
      <c r="J7" s="6">
        <v>602</v>
      </c>
      <c r="K7" s="74"/>
      <c r="L7" s="74" t="s">
        <v>54</v>
      </c>
      <c r="M7" s="74">
        <v>2019</v>
      </c>
      <c r="N7" s="6">
        <v>602</v>
      </c>
      <c r="O7" s="9"/>
    </row>
    <row r="8" spans="1:15" ht="22.5" customHeight="1" x14ac:dyDescent="0.35">
      <c r="B8" s="73" t="s">
        <v>55</v>
      </c>
      <c r="C8" s="74">
        <v>2019</v>
      </c>
      <c r="D8" s="78">
        <v>458</v>
      </c>
      <c r="E8" s="77">
        <f t="shared" si="0"/>
        <v>-0.24046434494195687</v>
      </c>
      <c r="H8" s="72" t="s">
        <v>55</v>
      </c>
      <c r="I8" s="74">
        <v>2019</v>
      </c>
      <c r="J8" s="6">
        <v>457</v>
      </c>
      <c r="K8" s="74"/>
      <c r="L8" s="72" t="s">
        <v>55</v>
      </c>
      <c r="M8" s="74">
        <v>2019</v>
      </c>
      <c r="N8" s="6">
        <v>457</v>
      </c>
      <c r="O8" s="9"/>
    </row>
    <row r="9" spans="1:15" ht="22.5" customHeight="1" x14ac:dyDescent="0.35">
      <c r="B9" s="73" t="s">
        <v>56</v>
      </c>
      <c r="C9" s="72">
        <v>2020</v>
      </c>
      <c r="D9" s="78">
        <v>511</v>
      </c>
      <c r="E9" s="79">
        <f t="shared" si="0"/>
        <v>0.11572052401746726</v>
      </c>
      <c r="F9" s="5">
        <f>AVERAGE(D7:D9)</f>
        <v>524</v>
      </c>
      <c r="G9" s="76">
        <f>AVERAGE(E5:E9)</f>
        <v>-6.6797707860082739E-2</v>
      </c>
      <c r="H9" s="72" t="s">
        <v>56</v>
      </c>
      <c r="I9" s="72">
        <v>2020</v>
      </c>
      <c r="J9" s="6">
        <v>510</v>
      </c>
      <c r="K9" s="74"/>
      <c r="L9" s="72" t="s">
        <v>56</v>
      </c>
      <c r="M9" s="72">
        <v>2020</v>
      </c>
      <c r="N9" s="6">
        <v>510</v>
      </c>
      <c r="O9" s="9"/>
    </row>
    <row r="10" spans="1:15" ht="22.5" customHeight="1" x14ac:dyDescent="0.35">
      <c r="B10" s="73" t="s">
        <v>57</v>
      </c>
      <c r="C10" s="72">
        <v>2020</v>
      </c>
      <c r="D10" s="47">
        <v>261</v>
      </c>
      <c r="E10" s="97"/>
      <c r="F10" s="4" t="s">
        <v>69</v>
      </c>
      <c r="G10" s="80" t="s">
        <v>63</v>
      </c>
      <c r="H10" s="72" t="s">
        <v>57</v>
      </c>
      <c r="I10" s="72">
        <v>2020</v>
      </c>
      <c r="J10" s="75">
        <v>261</v>
      </c>
      <c r="K10" s="74"/>
      <c r="L10" s="72" t="s">
        <v>57</v>
      </c>
      <c r="M10" s="72">
        <v>2020</v>
      </c>
      <c r="N10" s="75">
        <v>261</v>
      </c>
      <c r="O10" s="9"/>
    </row>
    <row r="11" spans="1:15" ht="22.5" customHeight="1" x14ac:dyDescent="0.35">
      <c r="B11" s="73" t="s">
        <v>58</v>
      </c>
      <c r="C11" s="72">
        <v>2020</v>
      </c>
      <c r="D11" s="81">
        <f>(D10*0.93)</f>
        <v>242.73000000000002</v>
      </c>
      <c r="E11" s="89"/>
      <c r="G11" s="76">
        <v>-6.7054899400296408E-2</v>
      </c>
      <c r="H11" s="72" t="s">
        <v>58</v>
      </c>
      <c r="I11" s="72">
        <v>2020</v>
      </c>
      <c r="J11" s="81">
        <f>(J10*0.93)</f>
        <v>242.73000000000002</v>
      </c>
      <c r="K11" s="74"/>
      <c r="L11" s="72" t="s">
        <v>58</v>
      </c>
      <c r="M11" s="72">
        <v>2020</v>
      </c>
      <c r="N11" s="81">
        <v>200</v>
      </c>
      <c r="O11" s="9"/>
    </row>
    <row r="12" spans="1:15" ht="22.5" customHeight="1" x14ac:dyDescent="0.45">
      <c r="B12" s="73" t="s">
        <v>59</v>
      </c>
      <c r="C12" s="72">
        <v>2020</v>
      </c>
      <c r="D12" s="81">
        <f t="shared" ref="D12:D16" si="1">(D11*0.93)</f>
        <v>225.73890000000003</v>
      </c>
      <c r="E12" s="96" t="s">
        <v>67</v>
      </c>
      <c r="F12" s="91"/>
      <c r="G12" s="76">
        <v>-6.7054899400296408E-2</v>
      </c>
      <c r="H12" s="72" t="s">
        <v>59</v>
      </c>
      <c r="I12" s="72">
        <v>2020</v>
      </c>
      <c r="J12" s="81">
        <v>100</v>
      </c>
      <c r="K12" s="74"/>
      <c r="L12" s="72" t="s">
        <v>59</v>
      </c>
      <c r="M12" s="72">
        <v>2020</v>
      </c>
      <c r="N12" s="81">
        <v>100</v>
      </c>
      <c r="O12" s="9"/>
    </row>
    <row r="13" spans="1:15" ht="22.5" customHeight="1" x14ac:dyDescent="0.45">
      <c r="B13" s="73" t="s">
        <v>60</v>
      </c>
      <c r="C13" s="72">
        <v>2020</v>
      </c>
      <c r="D13" s="81">
        <f t="shared" si="1"/>
        <v>209.93717700000005</v>
      </c>
      <c r="E13" s="89"/>
      <c r="F13" s="84" t="s">
        <v>68</v>
      </c>
      <c r="G13" s="76">
        <v>-6.7054899400296408E-2</v>
      </c>
      <c r="H13" s="72" t="s">
        <v>60</v>
      </c>
      <c r="I13" s="72">
        <v>2020</v>
      </c>
      <c r="J13" s="81">
        <v>100</v>
      </c>
      <c r="K13" s="84" t="s">
        <v>68</v>
      </c>
      <c r="L13" s="72" t="s">
        <v>60</v>
      </c>
      <c r="M13" s="72">
        <v>2020</v>
      </c>
      <c r="N13" s="81">
        <v>50</v>
      </c>
      <c r="O13" s="84" t="s">
        <v>68</v>
      </c>
    </row>
    <row r="14" spans="1:15" ht="22.5" customHeight="1" x14ac:dyDescent="0.45">
      <c r="B14" s="73" t="s">
        <v>61</v>
      </c>
      <c r="C14" s="72">
        <v>2020</v>
      </c>
      <c r="D14" s="81">
        <f t="shared" si="1"/>
        <v>195.24157461000004</v>
      </c>
      <c r="E14" s="89"/>
      <c r="F14" s="84" t="s">
        <v>68</v>
      </c>
      <c r="G14" s="76">
        <v>-6.7054899400296408E-2</v>
      </c>
      <c r="H14" s="72" t="s">
        <v>61</v>
      </c>
      <c r="I14" s="72">
        <v>2020</v>
      </c>
      <c r="J14" s="81">
        <v>100</v>
      </c>
      <c r="K14" s="84" t="s">
        <v>68</v>
      </c>
      <c r="L14" s="72" t="s">
        <v>61</v>
      </c>
      <c r="M14" s="72">
        <v>2020</v>
      </c>
      <c r="N14" s="81">
        <v>50</v>
      </c>
      <c r="O14" s="84" t="s">
        <v>68</v>
      </c>
    </row>
    <row r="15" spans="1:15" ht="22.5" customHeight="1" x14ac:dyDescent="0.45">
      <c r="B15" s="73" t="s">
        <v>62</v>
      </c>
      <c r="C15" s="72">
        <v>2020</v>
      </c>
      <c r="D15" s="81">
        <f t="shared" si="1"/>
        <v>181.57466438730006</v>
      </c>
      <c r="E15" s="89"/>
      <c r="F15" s="84" t="s">
        <v>68</v>
      </c>
      <c r="G15" s="76">
        <v>-6.7054899400296408E-2</v>
      </c>
      <c r="H15" s="72" t="s">
        <v>62</v>
      </c>
      <c r="I15" s="72">
        <v>2020</v>
      </c>
      <c r="J15" s="81">
        <v>100</v>
      </c>
      <c r="K15" s="84" t="s">
        <v>68</v>
      </c>
      <c r="L15" s="72" t="s">
        <v>62</v>
      </c>
      <c r="M15" s="72">
        <v>2020</v>
      </c>
      <c r="N15" s="81">
        <v>50</v>
      </c>
      <c r="O15" s="84" t="s">
        <v>68</v>
      </c>
    </row>
    <row r="16" spans="1:15" ht="22.5" customHeight="1" x14ac:dyDescent="0.45">
      <c r="B16" s="73" t="s">
        <v>51</v>
      </c>
      <c r="C16" s="72">
        <v>2020</v>
      </c>
      <c r="D16" s="81">
        <f t="shared" si="1"/>
        <v>168.86443788018906</v>
      </c>
      <c r="E16" s="90"/>
      <c r="F16" s="84" t="s">
        <v>68</v>
      </c>
      <c r="G16" s="76">
        <v>-6.7054899400296408E-2</v>
      </c>
      <c r="H16" s="72" t="s">
        <v>51</v>
      </c>
      <c r="I16" s="72">
        <v>2020</v>
      </c>
      <c r="J16" s="81">
        <v>100</v>
      </c>
      <c r="K16" s="84" t="s">
        <v>68</v>
      </c>
      <c r="L16" s="72" t="s">
        <v>51</v>
      </c>
      <c r="M16" s="72">
        <v>2020</v>
      </c>
      <c r="N16" s="81">
        <v>50</v>
      </c>
      <c r="O16" s="84" t="s">
        <v>68</v>
      </c>
    </row>
    <row r="17" spans="2:20" ht="22.5" customHeight="1" x14ac:dyDescent="0.45">
      <c r="D17" s="93">
        <f>SUM(D5:D16)</f>
        <v>4416.0867538774892</v>
      </c>
      <c r="E17" s="94"/>
      <c r="F17" s="84"/>
      <c r="G17" s="84"/>
      <c r="H17" s="84"/>
      <c r="I17" s="95"/>
      <c r="J17" s="95">
        <f>SUM(J5:J16)</f>
        <v>3931.73</v>
      </c>
      <c r="K17" s="84"/>
      <c r="L17" s="84"/>
      <c r="M17" s="95"/>
      <c r="N17" s="95">
        <f>SUM(N5:N16)</f>
        <v>3689</v>
      </c>
      <c r="O17" s="9"/>
    </row>
    <row r="18" spans="2:20" ht="10" customHeight="1" x14ac:dyDescent="0.35">
      <c r="D18" s="70"/>
    </row>
    <row r="19" spans="2:20" ht="22.5" customHeight="1" x14ac:dyDescent="0.45">
      <c r="D19" s="70"/>
      <c r="H19" s="124" t="s">
        <v>66</v>
      </c>
      <c r="I19" s="124"/>
      <c r="J19" s="124"/>
      <c r="K19" s="85" t="s">
        <v>70</v>
      </c>
      <c r="M19" s="124" t="s">
        <v>66</v>
      </c>
      <c r="N19" s="124"/>
      <c r="O19" s="124"/>
      <c r="P19" s="85" t="s">
        <v>70</v>
      </c>
      <c r="Q19" s="124" t="s">
        <v>66</v>
      </c>
      <c r="R19" s="124"/>
      <c r="S19" s="124"/>
      <c r="T19" s="85" t="s">
        <v>70</v>
      </c>
    </row>
    <row r="20" spans="2:20" ht="19.5" customHeight="1" x14ac:dyDescent="0.45">
      <c r="B20"/>
      <c r="H20" s="72" t="s">
        <v>52</v>
      </c>
      <c r="I20" s="74">
        <v>2020</v>
      </c>
      <c r="J20" s="75">
        <v>100</v>
      </c>
      <c r="K20" s="84" t="s">
        <v>68</v>
      </c>
      <c r="M20" s="72" t="s">
        <v>52</v>
      </c>
      <c r="N20" s="74">
        <v>2020</v>
      </c>
      <c r="O20" s="75">
        <v>100</v>
      </c>
      <c r="P20" s="84" t="s">
        <v>68</v>
      </c>
      <c r="Q20" s="72" t="s">
        <v>52</v>
      </c>
      <c r="R20" s="74">
        <v>2020</v>
      </c>
      <c r="S20" s="75">
        <v>50</v>
      </c>
      <c r="T20" s="84" t="s">
        <v>68</v>
      </c>
    </row>
    <row r="21" spans="2:20" ht="19.5" customHeight="1" x14ac:dyDescent="0.45">
      <c r="B21"/>
      <c r="H21" s="74" t="s">
        <v>53</v>
      </c>
      <c r="I21" s="74">
        <v>2020</v>
      </c>
      <c r="J21" s="75">
        <v>100</v>
      </c>
      <c r="K21" s="84" t="s">
        <v>68</v>
      </c>
      <c r="M21" s="74" t="s">
        <v>53</v>
      </c>
      <c r="N21" s="74">
        <v>2020</v>
      </c>
      <c r="O21" s="75">
        <v>100</v>
      </c>
      <c r="P21" s="84" t="s">
        <v>68</v>
      </c>
      <c r="Q21" s="74" t="s">
        <v>53</v>
      </c>
      <c r="R21" s="74">
        <v>2020</v>
      </c>
      <c r="S21" s="75">
        <v>50</v>
      </c>
      <c r="T21" s="84" t="s">
        <v>68</v>
      </c>
    </row>
    <row r="22" spans="2:20" ht="19.5" customHeight="1" x14ac:dyDescent="0.45">
      <c r="B22"/>
      <c r="H22" s="74" t="s">
        <v>54</v>
      </c>
      <c r="I22" s="74">
        <v>2020</v>
      </c>
      <c r="J22" s="75">
        <v>100</v>
      </c>
      <c r="K22" s="84" t="s">
        <v>68</v>
      </c>
      <c r="M22" s="74" t="s">
        <v>54</v>
      </c>
      <c r="N22" s="74">
        <v>2020</v>
      </c>
      <c r="O22" s="75">
        <v>100</v>
      </c>
      <c r="P22" s="84" t="s">
        <v>68</v>
      </c>
      <c r="Q22" s="74" t="s">
        <v>54</v>
      </c>
      <c r="R22" s="74">
        <v>2020</v>
      </c>
      <c r="S22" s="75">
        <v>50</v>
      </c>
      <c r="T22" s="84" t="s">
        <v>68</v>
      </c>
    </row>
    <row r="23" spans="2:20" ht="19.5" customHeight="1" x14ac:dyDescent="0.35">
      <c r="B23"/>
      <c r="H23" s="72" t="s">
        <v>55</v>
      </c>
      <c r="I23" s="74">
        <v>2021</v>
      </c>
      <c r="J23" s="75">
        <v>400</v>
      </c>
      <c r="K23" s="74"/>
      <c r="M23" s="72" t="s">
        <v>55</v>
      </c>
      <c r="N23" s="74">
        <v>2021</v>
      </c>
      <c r="O23" s="75">
        <v>300</v>
      </c>
      <c r="Q23" s="72" t="s">
        <v>55</v>
      </c>
      <c r="R23" s="74">
        <v>2021</v>
      </c>
      <c r="S23" s="75">
        <v>200</v>
      </c>
    </row>
    <row r="24" spans="2:20" s="82" customFormat="1" ht="19.5" customHeight="1" x14ac:dyDescent="0.35">
      <c r="B24"/>
      <c r="C24" s="72"/>
      <c r="D24" s="72"/>
      <c r="E24" s="73"/>
      <c r="F24" s="74"/>
      <c r="G24" s="74"/>
      <c r="H24" s="72" t="s">
        <v>56</v>
      </c>
      <c r="I24" s="74">
        <v>2021</v>
      </c>
      <c r="J24" s="75">
        <v>400</v>
      </c>
      <c r="K24" s="74"/>
      <c r="L24" s="92"/>
      <c r="M24" s="72" t="s">
        <v>56</v>
      </c>
      <c r="N24" s="74">
        <v>2021</v>
      </c>
      <c r="O24" s="75">
        <v>300</v>
      </c>
      <c r="P24" s="74"/>
      <c r="Q24" s="72" t="s">
        <v>56</v>
      </c>
      <c r="R24" s="74">
        <v>2021</v>
      </c>
      <c r="S24" s="75">
        <v>200</v>
      </c>
    </row>
    <row r="25" spans="2:20" ht="19.5" customHeight="1" x14ac:dyDescent="0.35">
      <c r="B25"/>
      <c r="H25" s="72" t="s">
        <v>57</v>
      </c>
      <c r="I25" s="74">
        <v>2021</v>
      </c>
      <c r="J25" s="75">
        <v>400</v>
      </c>
      <c r="K25" s="74"/>
      <c r="M25" s="72" t="s">
        <v>57</v>
      </c>
      <c r="N25" s="74">
        <v>2021</v>
      </c>
      <c r="O25" s="75">
        <v>300</v>
      </c>
      <c r="Q25" s="72" t="s">
        <v>57</v>
      </c>
      <c r="R25" s="74">
        <v>2021</v>
      </c>
      <c r="S25" s="75">
        <v>200</v>
      </c>
    </row>
    <row r="26" spans="2:20" ht="19.5" customHeight="1" x14ac:dyDescent="0.35">
      <c r="B26"/>
      <c r="H26" s="72" t="s">
        <v>58</v>
      </c>
      <c r="I26" s="74">
        <v>2021</v>
      </c>
      <c r="J26" s="75">
        <v>400</v>
      </c>
      <c r="K26" s="74"/>
      <c r="M26" s="72" t="s">
        <v>58</v>
      </c>
      <c r="N26" s="74">
        <v>2021</v>
      </c>
      <c r="O26" s="75">
        <v>300</v>
      </c>
      <c r="Q26" s="72" t="s">
        <v>58</v>
      </c>
      <c r="R26" s="74">
        <v>2021</v>
      </c>
      <c r="S26" s="75">
        <v>200</v>
      </c>
    </row>
    <row r="27" spans="2:20" s="8" customFormat="1" ht="19.5" customHeight="1" x14ac:dyDescent="0.35">
      <c r="B27"/>
      <c r="C27" s="72"/>
      <c r="D27" s="72"/>
      <c r="E27" s="73"/>
      <c r="F27" s="74"/>
      <c r="G27" s="74"/>
      <c r="H27" s="72" t="s">
        <v>59</v>
      </c>
      <c r="I27" s="74">
        <v>2021</v>
      </c>
      <c r="J27" s="75">
        <v>400</v>
      </c>
      <c r="K27" s="74"/>
      <c r="L27" s="4"/>
      <c r="M27" s="72" t="s">
        <v>59</v>
      </c>
      <c r="N27" s="74">
        <v>2021</v>
      </c>
      <c r="O27" s="75">
        <v>300</v>
      </c>
      <c r="P27" s="74"/>
      <c r="Q27" s="72" t="s">
        <v>59</v>
      </c>
      <c r="R27" s="74">
        <v>2021</v>
      </c>
      <c r="S27" s="75">
        <v>200</v>
      </c>
    </row>
    <row r="28" spans="2:20" ht="19.5" customHeight="1" x14ac:dyDescent="0.35">
      <c r="H28" s="72" t="s">
        <v>60</v>
      </c>
      <c r="I28" s="74">
        <v>2021</v>
      </c>
      <c r="J28" s="75">
        <v>400</v>
      </c>
      <c r="K28" s="74"/>
      <c r="M28" s="72" t="s">
        <v>60</v>
      </c>
      <c r="N28" s="74">
        <v>2021</v>
      </c>
      <c r="O28" s="75">
        <v>300</v>
      </c>
      <c r="Q28" s="72" t="s">
        <v>60</v>
      </c>
      <c r="R28" s="74">
        <v>2021</v>
      </c>
      <c r="S28" s="75">
        <v>200</v>
      </c>
    </row>
    <row r="29" spans="2:20" ht="19.5" customHeight="1" x14ac:dyDescent="0.35">
      <c r="H29" s="72" t="s">
        <v>61</v>
      </c>
      <c r="I29" s="74">
        <v>2021</v>
      </c>
      <c r="J29" s="75">
        <v>400</v>
      </c>
      <c r="K29" s="74"/>
      <c r="M29" s="72" t="s">
        <v>61</v>
      </c>
      <c r="N29" s="74">
        <v>2021</v>
      </c>
      <c r="O29" s="75">
        <v>300</v>
      </c>
      <c r="Q29" s="72" t="s">
        <v>61</v>
      </c>
      <c r="R29" s="74">
        <v>2021</v>
      </c>
      <c r="S29" s="75">
        <v>200</v>
      </c>
    </row>
    <row r="30" spans="2:20" ht="19.5" customHeight="1" x14ac:dyDescent="0.35">
      <c r="H30" s="72" t="s">
        <v>62</v>
      </c>
      <c r="I30" s="74">
        <v>2021</v>
      </c>
      <c r="J30" s="75">
        <v>400</v>
      </c>
      <c r="K30" s="74"/>
      <c r="M30" s="72" t="s">
        <v>62</v>
      </c>
      <c r="N30" s="74">
        <v>2021</v>
      </c>
      <c r="O30" s="75">
        <v>300</v>
      </c>
      <c r="Q30" s="72" t="s">
        <v>62</v>
      </c>
      <c r="R30" s="74">
        <v>2021</v>
      </c>
      <c r="S30" s="75">
        <v>200</v>
      </c>
    </row>
    <row r="31" spans="2:20" ht="19.5" customHeight="1" x14ac:dyDescent="0.35">
      <c r="H31" s="72" t="s">
        <v>51</v>
      </c>
      <c r="I31" s="74">
        <v>2021</v>
      </c>
      <c r="J31" s="75">
        <v>400</v>
      </c>
      <c r="K31" s="74"/>
      <c r="M31" s="72" t="s">
        <v>51</v>
      </c>
      <c r="N31" s="74">
        <v>2021</v>
      </c>
      <c r="O31" s="75">
        <v>300</v>
      </c>
      <c r="Q31" s="72" t="s">
        <v>51</v>
      </c>
      <c r="R31" s="74">
        <v>2021</v>
      </c>
      <c r="S31" s="75">
        <v>200</v>
      </c>
    </row>
    <row r="32" spans="2:20" ht="19.5" customHeight="1" x14ac:dyDescent="0.45">
      <c r="H32" s="74"/>
      <c r="I32" s="91"/>
      <c r="J32" s="95">
        <f>SUM(J20:J31)</f>
        <v>3900</v>
      </c>
      <c r="K32" s="91"/>
      <c r="L32" s="91"/>
      <c r="M32" s="91"/>
      <c r="N32" s="91"/>
      <c r="O32" s="95">
        <f>SUM(O20:O31)</f>
        <v>3000</v>
      </c>
      <c r="P32" s="91"/>
      <c r="Q32" s="91"/>
      <c r="R32" s="91"/>
      <c r="S32" s="95">
        <f>SUM(S20:S31)</f>
        <v>1950</v>
      </c>
    </row>
    <row r="33" spans="2:19" ht="23.5" customHeight="1" x14ac:dyDescent="0.35">
      <c r="J33" s="5"/>
      <c r="N33" s="74"/>
    </row>
    <row r="34" spans="2:19" ht="19" customHeight="1" x14ac:dyDescent="0.35"/>
    <row r="35" spans="2:19" ht="19" customHeight="1" x14ac:dyDescent="0.35"/>
    <row r="36" spans="2:19" s="8" customFormat="1" ht="19.5" customHeight="1" x14ac:dyDescent="0.35">
      <c r="B36" s="73"/>
      <c r="C36" s="72"/>
      <c r="D36" s="72"/>
      <c r="E36" s="73"/>
      <c r="F36" s="74"/>
      <c r="G36" s="74"/>
      <c r="H36" s="9"/>
      <c r="I36" s="9"/>
      <c r="J36" s="75"/>
      <c r="K36" s="83"/>
      <c r="L36" s="4"/>
      <c r="M36" s="4"/>
      <c r="N36" s="5"/>
      <c r="O36" s="4"/>
      <c r="P36" s="74"/>
      <c r="Q36" s="4"/>
      <c r="R36" s="4"/>
      <c r="S36" s="4"/>
    </row>
    <row r="37" spans="2:19" ht="7.25" customHeight="1" x14ac:dyDescent="0.35"/>
    <row r="40" spans="2:19" ht="28.5" customHeight="1" x14ac:dyDescent="0.35"/>
    <row r="41" spans="2:19" ht="22.25" customHeight="1" x14ac:dyDescent="0.35"/>
    <row r="42" spans="2:19" ht="19.5" customHeight="1" x14ac:dyDescent="0.35"/>
  </sheetData>
  <mergeCells count="4">
    <mergeCell ref="L4:N4"/>
    <mergeCell ref="M19:O19"/>
    <mergeCell ref="Q19:S19"/>
    <mergeCell ref="H19:J19"/>
  </mergeCells>
  <printOptions horizontalCentered="1"/>
  <pageMargins left="0.25" right="0.25" top="0.25" bottom="0.25" header="0.3" footer="0.3"/>
  <pageSetup scale="75" orientation="landscape" r:id="rId1"/>
  <headerFooter>
    <oddFooter>&amp;L&amp;"Monotype Corsiva,Regular"&amp;Z&amp;F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87EF8-F14B-46D3-ADA5-4056B69D9A30}">
  <dimension ref="A1:G26"/>
  <sheetViews>
    <sheetView showGridLines="0" tabSelected="1" zoomScaleNormal="100" workbookViewId="0">
      <selection activeCell="I13" sqref="I13"/>
    </sheetView>
  </sheetViews>
  <sheetFormatPr defaultColWidth="26.08984375" defaultRowHeight="14.5" x14ac:dyDescent="0.35"/>
  <cols>
    <col min="1" max="1" width="11.7265625" bestFit="1" customWidth="1"/>
    <col min="2" max="6" width="10.54296875" customWidth="1"/>
    <col min="7" max="7" width="7.08984375" bestFit="1" customWidth="1"/>
    <col min="8" max="8" width="8.90625" customWidth="1"/>
    <col min="9" max="9" width="9.26953125" customWidth="1"/>
  </cols>
  <sheetData>
    <row r="1" spans="1:7" ht="18.5" x14ac:dyDescent="0.45">
      <c r="A1" s="125" t="s">
        <v>46</v>
      </c>
      <c r="B1" s="125"/>
      <c r="C1" s="125"/>
      <c r="D1" s="125"/>
      <c r="E1" s="125"/>
      <c r="F1" s="125"/>
      <c r="G1" s="125"/>
    </row>
    <row r="2" spans="1:7" ht="18.5" x14ac:dyDescent="0.45">
      <c r="A2" s="125" t="s">
        <v>73</v>
      </c>
      <c r="B2" s="125"/>
      <c r="C2" s="125"/>
      <c r="D2" s="125"/>
      <c r="E2" s="125"/>
      <c r="F2" s="125"/>
      <c r="G2" s="125"/>
    </row>
    <row r="3" spans="1:7" ht="18.5" x14ac:dyDescent="0.45">
      <c r="A3" s="125" t="s">
        <v>80</v>
      </c>
      <c r="B3" s="125"/>
      <c r="C3" s="125"/>
      <c r="D3" s="125"/>
      <c r="E3" s="125"/>
      <c r="F3" s="125"/>
      <c r="G3" s="125"/>
    </row>
    <row r="4" spans="1:7" ht="18.5" x14ac:dyDescent="0.45">
      <c r="A4" s="125" t="s">
        <v>79</v>
      </c>
      <c r="B4" s="125"/>
      <c r="C4" s="125"/>
      <c r="D4" s="125"/>
      <c r="E4" s="125"/>
      <c r="F4" s="125"/>
      <c r="G4" s="125"/>
    </row>
    <row r="5" spans="1:7" ht="6.5" customHeight="1" x14ac:dyDescent="0.35">
      <c r="A5" s="101"/>
      <c r="B5" s="1"/>
      <c r="C5" s="1"/>
      <c r="D5" s="1"/>
      <c r="E5" s="1"/>
      <c r="F5" s="1"/>
      <c r="G5" s="1"/>
    </row>
    <row r="6" spans="1:7" ht="22" customHeight="1" thickBot="1" x14ac:dyDescent="0.4">
      <c r="A6" s="102" t="s">
        <v>74</v>
      </c>
      <c r="B6" s="103" t="s">
        <v>75</v>
      </c>
      <c r="C6" s="104" t="s">
        <v>76</v>
      </c>
      <c r="D6" s="104" t="s">
        <v>77</v>
      </c>
      <c r="E6" s="105" t="s">
        <v>78</v>
      </c>
      <c r="F6" s="106" t="s">
        <v>0</v>
      </c>
      <c r="G6" s="106" t="s">
        <v>13</v>
      </c>
    </row>
    <row r="7" spans="1:7" ht="7" customHeight="1" x14ac:dyDescent="0.5">
      <c r="A7" s="107"/>
      <c r="B7" s="108"/>
      <c r="C7" s="108"/>
      <c r="D7" s="108"/>
      <c r="E7" s="108"/>
      <c r="F7" s="109"/>
      <c r="G7" s="109"/>
    </row>
    <row r="8" spans="1:7" x14ac:dyDescent="0.35">
      <c r="A8" s="114" t="s">
        <v>37</v>
      </c>
      <c r="B8" s="115">
        <v>33</v>
      </c>
      <c r="C8" s="116">
        <v>73</v>
      </c>
      <c r="D8" s="116">
        <v>209</v>
      </c>
      <c r="E8" s="115">
        <v>2</v>
      </c>
      <c r="F8" s="115">
        <f t="shared" ref="F8" si="0">SUM(B8:E8)</f>
        <v>317</v>
      </c>
      <c r="G8" s="100">
        <f>(F8/F$23)</f>
        <v>1.0534361292037751E-2</v>
      </c>
    </row>
    <row r="9" spans="1:7" x14ac:dyDescent="0.35">
      <c r="A9" s="110" t="s">
        <v>13</v>
      </c>
      <c r="B9" s="113">
        <f>(B8/$F$8)</f>
        <v>0.10410094637223975</v>
      </c>
      <c r="C9" s="113">
        <f>(C8/$F$8)</f>
        <v>0.2302839116719243</v>
      </c>
      <c r="D9" s="113">
        <f>(D8/$F$8)</f>
        <v>0.65930599369085174</v>
      </c>
      <c r="E9" s="113">
        <f>(E8/$F$8)</f>
        <v>6.3091482649842269E-3</v>
      </c>
      <c r="F9" s="113">
        <f>(F8/$F$8)</f>
        <v>1</v>
      </c>
      <c r="G9" s="113"/>
    </row>
    <row r="10" spans="1:7" x14ac:dyDescent="0.35">
      <c r="A10" s="114" t="s">
        <v>81</v>
      </c>
      <c r="B10" s="116">
        <v>78</v>
      </c>
      <c r="C10" s="116">
        <v>1</v>
      </c>
      <c r="D10" s="116">
        <v>0</v>
      </c>
      <c r="E10" s="116">
        <v>0</v>
      </c>
      <c r="F10" s="115">
        <f>SUM(B10:E10)</f>
        <v>79</v>
      </c>
      <c r="G10" s="100">
        <f>(F10/F$23)</f>
        <v>2.6252824671008906E-3</v>
      </c>
    </row>
    <row r="11" spans="1:7" x14ac:dyDescent="0.35">
      <c r="A11" s="110" t="s">
        <v>13</v>
      </c>
      <c r="B11" s="113">
        <f>(B10/$F10)</f>
        <v>0.98734177215189878</v>
      </c>
      <c r="C11" s="113">
        <f>(C10/$F10)</f>
        <v>1.2658227848101266E-2</v>
      </c>
      <c r="D11" s="113">
        <f>(D10/$F10)</f>
        <v>0</v>
      </c>
      <c r="E11" s="113">
        <f>(E10/$F10)</f>
        <v>0</v>
      </c>
      <c r="F11" s="113">
        <f>(F10/$F10)</f>
        <v>1</v>
      </c>
      <c r="G11" s="113"/>
    </row>
    <row r="12" spans="1:7" x14ac:dyDescent="0.35">
      <c r="A12" s="117" t="s">
        <v>39</v>
      </c>
      <c r="B12" s="115">
        <v>397</v>
      </c>
      <c r="C12" s="115">
        <v>1130</v>
      </c>
      <c r="D12" s="115">
        <v>19865</v>
      </c>
      <c r="E12" s="115">
        <v>240</v>
      </c>
      <c r="F12" s="115">
        <f>SUM(B12:E12)</f>
        <v>21632</v>
      </c>
      <c r="G12" s="100">
        <f>(F12/F$23)</f>
        <v>0.71886215605476533</v>
      </c>
    </row>
    <row r="13" spans="1:7" x14ac:dyDescent="0.35">
      <c r="A13" s="110" t="s">
        <v>13</v>
      </c>
      <c r="B13" s="113">
        <f>(B12/$F12)</f>
        <v>1.8352440828402365E-2</v>
      </c>
      <c r="C13" s="113">
        <f>(C12/$F12)</f>
        <v>5.2237426035502958E-2</v>
      </c>
      <c r="D13" s="113">
        <f>(D12/$F12)</f>
        <v>0.91831545857988162</v>
      </c>
      <c r="E13" s="113">
        <f>(E12/$F12)</f>
        <v>1.1094674556213017E-2</v>
      </c>
      <c r="F13" s="113">
        <f>(F12/$F12)</f>
        <v>1</v>
      </c>
      <c r="G13" s="113"/>
    </row>
    <row r="14" spans="1:7" x14ac:dyDescent="0.35">
      <c r="A14" s="117" t="s">
        <v>82</v>
      </c>
      <c r="B14" s="115">
        <v>82</v>
      </c>
      <c r="C14" s="115">
        <v>7</v>
      </c>
      <c r="D14" s="115">
        <v>2</v>
      </c>
      <c r="E14" s="115">
        <v>0</v>
      </c>
      <c r="F14" s="115">
        <f>SUM(B14:E14)</f>
        <v>91</v>
      </c>
      <c r="G14" s="100">
        <f>(F14/F$23)</f>
        <v>3.0240595507111524E-3</v>
      </c>
    </row>
    <row r="15" spans="1:7" x14ac:dyDescent="0.35">
      <c r="A15" s="110"/>
      <c r="B15" s="113">
        <f>(B14/$F14)</f>
        <v>0.90109890109890112</v>
      </c>
      <c r="C15" s="113">
        <f t="shared" ref="C15:F15" si="1">(C14/$F14)</f>
        <v>7.6923076923076927E-2</v>
      </c>
      <c r="D15" s="113">
        <f t="shared" si="1"/>
        <v>2.197802197802198E-2</v>
      </c>
      <c r="E15" s="113">
        <f t="shared" si="1"/>
        <v>0</v>
      </c>
      <c r="F15" s="113">
        <f t="shared" si="1"/>
        <v>1</v>
      </c>
      <c r="G15" s="113"/>
    </row>
    <row r="16" spans="1:7" x14ac:dyDescent="0.35">
      <c r="A16" s="117" t="s">
        <v>40</v>
      </c>
      <c r="B16" s="115">
        <v>286</v>
      </c>
      <c r="C16" s="115">
        <v>419</v>
      </c>
      <c r="D16" s="115">
        <v>6758</v>
      </c>
      <c r="E16" s="115">
        <v>18</v>
      </c>
      <c r="F16" s="115">
        <f>SUM(B16:E16)</f>
        <v>7481</v>
      </c>
      <c r="G16" s="100">
        <f>(F16/F$23)</f>
        <v>0.24860428020736408</v>
      </c>
    </row>
    <row r="17" spans="1:7" x14ac:dyDescent="0.35">
      <c r="A17" s="110" t="s">
        <v>13</v>
      </c>
      <c r="B17" s="113">
        <f>(B16/$F16)</f>
        <v>3.8230183130597513E-2</v>
      </c>
      <c r="C17" s="113">
        <f>(C16/$F16)</f>
        <v>5.6008555006015238E-2</v>
      </c>
      <c r="D17" s="113">
        <f>(D16/$F16)</f>
        <v>0.90335516642160141</v>
      </c>
      <c r="E17" s="113">
        <f>(E16/$F16)</f>
        <v>2.4060954417858575E-3</v>
      </c>
      <c r="F17" s="113">
        <f>(F16/$F16)</f>
        <v>1</v>
      </c>
      <c r="G17" s="113"/>
    </row>
    <row r="18" spans="1:7" x14ac:dyDescent="0.35">
      <c r="A18" s="117" t="s">
        <v>49</v>
      </c>
      <c r="B18" s="115">
        <v>7</v>
      </c>
      <c r="C18" s="115">
        <v>12</v>
      </c>
      <c r="D18" s="115">
        <v>66</v>
      </c>
      <c r="E18" s="115">
        <v>6</v>
      </c>
      <c r="F18" s="115">
        <f>SUM(B18:E18)</f>
        <v>91</v>
      </c>
      <c r="G18" s="100">
        <f>(F18/F$23)</f>
        <v>3.0240595507111524E-3</v>
      </c>
    </row>
    <row r="19" spans="1:7" x14ac:dyDescent="0.35">
      <c r="A19" s="110" t="s">
        <v>13</v>
      </c>
      <c r="B19" s="113">
        <f>(B18/$F18)</f>
        <v>7.6923076923076927E-2</v>
      </c>
      <c r="C19" s="113">
        <f>(C18/$F18)</f>
        <v>0.13186813186813187</v>
      </c>
      <c r="D19" s="113">
        <f>(D18/$F18)</f>
        <v>0.72527472527472525</v>
      </c>
      <c r="E19" s="113">
        <f>(E18/$F18)</f>
        <v>6.5934065934065936E-2</v>
      </c>
      <c r="F19" s="113">
        <f>(F18/$F18)</f>
        <v>1</v>
      </c>
      <c r="G19" s="113"/>
    </row>
    <row r="20" spans="1:7" x14ac:dyDescent="0.35">
      <c r="A20" s="117" t="s">
        <v>45</v>
      </c>
      <c r="B20" s="115">
        <v>101</v>
      </c>
      <c r="C20" s="115">
        <v>130</v>
      </c>
      <c r="D20" s="115">
        <v>165</v>
      </c>
      <c r="E20" s="115">
        <v>5</v>
      </c>
      <c r="F20" s="115">
        <f>SUM(B20:E20)</f>
        <v>401</v>
      </c>
      <c r="G20" s="100">
        <f>(F20/F$23)</f>
        <v>1.3325800877309583E-2</v>
      </c>
    </row>
    <row r="21" spans="1:7" ht="15" thickBot="1" x14ac:dyDescent="0.4">
      <c r="A21" s="118" t="s">
        <v>13</v>
      </c>
      <c r="B21" s="119">
        <f>(B20/$F20)</f>
        <v>0.25187032418952621</v>
      </c>
      <c r="C21" s="119">
        <f>(C20/$F20)</f>
        <v>0.32418952618453867</v>
      </c>
      <c r="D21" s="119">
        <f>(D20/$F20)</f>
        <v>0.41147132169576062</v>
      </c>
      <c r="E21" s="119">
        <f>(E20/$F20)</f>
        <v>1.2468827930174564E-2</v>
      </c>
      <c r="F21" s="119">
        <f>(F20/$F20)</f>
        <v>1</v>
      </c>
      <c r="G21" s="119"/>
    </row>
    <row r="22" spans="1:7" ht="7" customHeight="1" thickTop="1" x14ac:dyDescent="0.35">
      <c r="A22" s="110"/>
      <c r="B22" s="112"/>
      <c r="C22" s="111"/>
      <c r="D22" s="111"/>
      <c r="E22" s="111"/>
      <c r="F22" s="111"/>
      <c r="G22" s="113"/>
    </row>
    <row r="23" spans="1:7" ht="15" thickBot="1" x14ac:dyDescent="0.4">
      <c r="A23" s="120" t="s">
        <v>0</v>
      </c>
      <c r="B23" s="121">
        <f>SUM(B8,B10,B12,B14,B16,B18,B20)</f>
        <v>984</v>
      </c>
      <c r="C23" s="121">
        <f t="shared" ref="C23:E23" si="2">SUM(C8,C10,C12,C14,C16,C18,C20)</f>
        <v>1772</v>
      </c>
      <c r="D23" s="121">
        <f t="shared" si="2"/>
        <v>27065</v>
      </c>
      <c r="E23" s="121">
        <f t="shared" si="2"/>
        <v>271</v>
      </c>
      <c r="F23" s="121">
        <f>SUM(F8,F10,F12,F14,F16,F18,F20)</f>
        <v>30092</v>
      </c>
      <c r="G23" s="122">
        <f>SUM(G8,G10,G12,G14,G16,G18,G20)</f>
        <v>1</v>
      </c>
    </row>
    <row r="24" spans="1:7" ht="10" customHeight="1" x14ac:dyDescent="0.35">
      <c r="A24" s="99"/>
      <c r="B24" s="98"/>
      <c r="C24" s="123"/>
      <c r="D24" s="123"/>
      <c r="E24" s="98"/>
      <c r="F24" s="98"/>
      <c r="G24" s="98"/>
    </row>
    <row r="25" spans="1:7" ht="15" thickBot="1" x14ac:dyDescent="0.4">
      <c r="A25" s="120" t="s">
        <v>13</v>
      </c>
      <c r="B25" s="122">
        <f>+(B23/$F$23)</f>
        <v>3.2699720856041475E-2</v>
      </c>
      <c r="C25" s="122">
        <f>+(C23/$F$23)</f>
        <v>5.8886082679782001E-2</v>
      </c>
      <c r="D25" s="122">
        <f>+(D23/$F$23)</f>
        <v>0.89940848065931145</v>
      </c>
      <c r="E25" s="122">
        <f>+(E23/$F$23)</f>
        <v>9.00571580486508E-3</v>
      </c>
      <c r="F25" s="122">
        <f>+(F23/$F$23)</f>
        <v>1</v>
      </c>
      <c r="G25" s="113"/>
    </row>
    <row r="26" spans="1:7" ht="11" customHeight="1" x14ac:dyDescent="0.35"/>
  </sheetData>
  <mergeCells count="4">
    <mergeCell ref="A1:G1"/>
    <mergeCell ref="A2:G2"/>
    <mergeCell ref="A3:G3"/>
    <mergeCell ref="A4:G4"/>
  </mergeCells>
  <printOptions horizontalCentered="1"/>
  <pageMargins left="0.7" right="0.7" top="0.75" bottom="0.75" header="0.3" footer="0.3"/>
  <pageSetup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3"/>
  <sheetViews>
    <sheetView zoomScale="70" zoomScaleNormal="70" workbookViewId="0">
      <pane ySplit="6" topLeftCell="A28" activePane="bottomLeft" state="frozen"/>
      <selection pane="bottomLeft" activeCell="A4" sqref="A4:N4"/>
    </sheetView>
  </sheetViews>
  <sheetFormatPr defaultColWidth="57" defaultRowHeight="14.5" x14ac:dyDescent="0.35"/>
  <cols>
    <col min="1" max="1" width="15.36328125" style="10" customWidth="1"/>
    <col min="2" max="2" width="12.90625" style="18" bestFit="1" customWidth="1"/>
    <col min="3" max="3" width="8.90625" style="18" bestFit="1" customWidth="1"/>
    <col min="4" max="4" width="10.90625" style="18" bestFit="1" customWidth="1"/>
    <col min="5" max="5" width="7.90625" style="18" bestFit="1" customWidth="1"/>
    <col min="6" max="6" width="14.453125" style="18" bestFit="1" customWidth="1"/>
    <col min="7" max="7" width="7.6328125" style="18" bestFit="1" customWidth="1"/>
    <col min="8" max="8" width="11.08984375" style="18" bestFit="1" customWidth="1"/>
    <col min="9" max="9" width="11.6328125" style="18" bestFit="1" customWidth="1"/>
    <col min="10" max="10" width="10.36328125" style="18" bestFit="1" customWidth="1"/>
    <col min="11" max="12" width="11.08984375" style="18" bestFit="1" customWidth="1"/>
    <col min="13" max="13" width="9.36328125" style="22" customWidth="1"/>
    <col min="14" max="14" width="10" style="40" customWidth="1"/>
    <col min="15" max="15" width="57" style="38"/>
  </cols>
  <sheetData>
    <row r="1" spans="1:15" ht="18.5" x14ac:dyDescent="0.45">
      <c r="A1" s="126" t="s">
        <v>46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5" ht="18.5" x14ac:dyDescent="0.45">
      <c r="A2" s="126" t="s">
        <v>47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5" ht="18.5" x14ac:dyDescent="0.45">
      <c r="A3" s="126" t="s">
        <v>72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5" ht="18.5" x14ac:dyDescent="0.45">
      <c r="A4" s="126" t="s">
        <v>71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5" s="38" customFormat="1" ht="12.75" customHeight="1" x14ac:dyDescent="0.35">
      <c r="A5" s="1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22"/>
      <c r="N5" s="40"/>
    </row>
    <row r="6" spans="1:15" s="38" customFormat="1" ht="15" thickBot="1" x14ac:dyDescent="0.4">
      <c r="A6" s="46" t="s">
        <v>15</v>
      </c>
      <c r="B6" s="53" t="s">
        <v>37</v>
      </c>
      <c r="C6" s="15" t="s">
        <v>39</v>
      </c>
      <c r="D6" s="15" t="s">
        <v>38</v>
      </c>
      <c r="E6" s="15" t="s">
        <v>41</v>
      </c>
      <c r="F6" s="54" t="s">
        <v>50</v>
      </c>
      <c r="G6" s="15" t="s">
        <v>40</v>
      </c>
      <c r="H6" s="15" t="s">
        <v>42</v>
      </c>
      <c r="I6" s="15" t="s">
        <v>43</v>
      </c>
      <c r="J6" s="15" t="s">
        <v>44</v>
      </c>
      <c r="K6" s="15" t="s">
        <v>49</v>
      </c>
      <c r="L6" s="23" t="s">
        <v>45</v>
      </c>
      <c r="M6" s="23" t="s">
        <v>0</v>
      </c>
      <c r="N6" s="39" t="s">
        <v>13</v>
      </c>
    </row>
    <row r="7" spans="1:15" ht="6" customHeight="1" x14ac:dyDescent="0.35">
      <c r="A7" s="3"/>
      <c r="B7" s="7"/>
      <c r="C7" s="7"/>
      <c r="D7" s="7"/>
      <c r="E7" s="7"/>
      <c r="F7" s="7"/>
      <c r="G7" s="7"/>
      <c r="I7" s="7"/>
      <c r="J7" s="7"/>
      <c r="K7" s="7"/>
      <c r="L7" s="7"/>
      <c r="M7" s="7"/>
      <c r="N7" s="7"/>
      <c r="O7"/>
    </row>
    <row r="8" spans="1:15" x14ac:dyDescent="0.35">
      <c r="A8" s="62"/>
      <c r="B8" s="63"/>
      <c r="C8" s="64"/>
      <c r="D8" s="63"/>
      <c r="E8" s="63"/>
      <c r="F8" s="63"/>
      <c r="G8" s="63"/>
      <c r="H8" s="63"/>
      <c r="I8" s="63"/>
      <c r="J8" s="63"/>
      <c r="K8" s="63"/>
      <c r="L8" s="63"/>
      <c r="M8" s="41">
        <f>SUM(B8:L8)</f>
        <v>0</v>
      </c>
      <c r="N8" s="48" t="e">
        <f t="shared" ref="N8:N21" si="0">(M8/M$51)</f>
        <v>#DIV/0!</v>
      </c>
    </row>
    <row r="9" spans="1:15" x14ac:dyDescent="0.35">
      <c r="A9" s="61"/>
      <c r="B9" s="65"/>
      <c r="C9" s="66"/>
      <c r="D9" s="65"/>
      <c r="E9" s="65"/>
      <c r="F9" s="65"/>
      <c r="G9" s="65"/>
      <c r="H9" s="65"/>
      <c r="I9" s="65"/>
      <c r="J9" s="65"/>
      <c r="K9" s="65"/>
      <c r="L9" s="65"/>
      <c r="M9" s="22">
        <f t="shared" ref="M9:M51" si="1">SUM(B9:L9)</f>
        <v>0</v>
      </c>
      <c r="N9" s="50" t="e">
        <f t="shared" si="0"/>
        <v>#DIV/0!</v>
      </c>
    </row>
    <row r="10" spans="1:15" x14ac:dyDescent="0.35">
      <c r="A10" s="62"/>
      <c r="B10" s="63"/>
      <c r="C10" s="64"/>
      <c r="D10" s="63"/>
      <c r="E10" s="63"/>
      <c r="F10" s="63"/>
      <c r="G10" s="64"/>
      <c r="H10" s="63"/>
      <c r="I10" s="63"/>
      <c r="J10" s="63"/>
      <c r="K10" s="63"/>
      <c r="L10" s="63"/>
      <c r="M10" s="41">
        <f t="shared" si="1"/>
        <v>0</v>
      </c>
      <c r="N10" s="48" t="e">
        <f t="shared" si="0"/>
        <v>#DIV/0!</v>
      </c>
    </row>
    <row r="11" spans="1:15" x14ac:dyDescent="0.35">
      <c r="A11" s="61"/>
      <c r="B11" s="65"/>
      <c r="C11" s="66"/>
      <c r="D11" s="65"/>
      <c r="E11" s="65"/>
      <c r="F11" s="65"/>
      <c r="G11" s="66"/>
      <c r="H11" s="65"/>
      <c r="I11" s="65"/>
      <c r="J11" s="65"/>
      <c r="K11" s="66"/>
      <c r="L11" s="66"/>
      <c r="M11" s="22">
        <f t="shared" si="1"/>
        <v>0</v>
      </c>
      <c r="N11" s="50" t="e">
        <f t="shared" si="0"/>
        <v>#DIV/0!</v>
      </c>
    </row>
    <row r="12" spans="1:15" x14ac:dyDescent="0.35">
      <c r="A12" s="62"/>
      <c r="B12" s="63"/>
      <c r="C12" s="63"/>
      <c r="D12" s="63"/>
      <c r="E12" s="64"/>
      <c r="F12" s="63"/>
      <c r="G12" s="63"/>
      <c r="H12" s="63"/>
      <c r="I12" s="63"/>
      <c r="J12" s="63"/>
      <c r="K12" s="63"/>
      <c r="L12" s="63"/>
      <c r="M12" s="41">
        <f t="shared" si="1"/>
        <v>0</v>
      </c>
      <c r="N12" s="48" t="e">
        <f t="shared" si="0"/>
        <v>#DIV/0!</v>
      </c>
    </row>
    <row r="13" spans="1:15" x14ac:dyDescent="0.35">
      <c r="A13" s="61"/>
      <c r="B13" s="65"/>
      <c r="C13" s="66"/>
      <c r="D13" s="65"/>
      <c r="E13" s="65"/>
      <c r="F13" s="65"/>
      <c r="G13" s="65"/>
      <c r="H13" s="65"/>
      <c r="I13" s="65"/>
      <c r="J13" s="65"/>
      <c r="K13" s="65"/>
      <c r="L13" s="66"/>
      <c r="M13" s="22">
        <f t="shared" si="1"/>
        <v>0</v>
      </c>
      <c r="N13" s="50" t="e">
        <f t="shared" si="0"/>
        <v>#DIV/0!</v>
      </c>
    </row>
    <row r="14" spans="1:15" x14ac:dyDescent="0.35">
      <c r="A14" s="62"/>
      <c r="B14" s="63"/>
      <c r="C14" s="64"/>
      <c r="D14" s="63"/>
      <c r="E14" s="63"/>
      <c r="F14" s="63"/>
      <c r="G14" s="64"/>
      <c r="H14" s="63"/>
      <c r="I14" s="63"/>
      <c r="J14" s="63"/>
      <c r="K14" s="63"/>
      <c r="L14" s="63"/>
      <c r="M14" s="41">
        <f t="shared" si="1"/>
        <v>0</v>
      </c>
      <c r="N14" s="48" t="e">
        <f t="shared" si="0"/>
        <v>#DIV/0!</v>
      </c>
    </row>
    <row r="15" spans="1:15" x14ac:dyDescent="0.35">
      <c r="A15" s="61"/>
      <c r="B15" s="65"/>
      <c r="C15" s="66"/>
      <c r="D15" s="65"/>
      <c r="E15" s="65"/>
      <c r="F15" s="65"/>
      <c r="G15" s="66"/>
      <c r="H15" s="65"/>
      <c r="I15" s="65"/>
      <c r="J15" s="65"/>
      <c r="K15" s="66"/>
      <c r="L15" s="66"/>
      <c r="M15" s="22">
        <f t="shared" si="1"/>
        <v>0</v>
      </c>
      <c r="N15" s="50" t="e">
        <f t="shared" si="0"/>
        <v>#DIV/0!</v>
      </c>
    </row>
    <row r="16" spans="1:15" x14ac:dyDescent="0.35">
      <c r="A16" s="62"/>
      <c r="B16" s="64"/>
      <c r="C16" s="64"/>
      <c r="D16" s="63"/>
      <c r="E16" s="64"/>
      <c r="F16" s="64"/>
      <c r="G16" s="64"/>
      <c r="H16" s="63"/>
      <c r="I16" s="64"/>
      <c r="J16" s="64"/>
      <c r="K16" s="64"/>
      <c r="L16" s="64"/>
      <c r="M16" s="41">
        <f t="shared" si="1"/>
        <v>0</v>
      </c>
      <c r="N16" s="48" t="e">
        <f t="shared" si="0"/>
        <v>#DIV/0!</v>
      </c>
    </row>
    <row r="17" spans="1:14" x14ac:dyDescent="0.35">
      <c r="A17" s="61"/>
      <c r="B17" s="65"/>
      <c r="C17" s="66"/>
      <c r="D17" s="65"/>
      <c r="E17" s="65"/>
      <c r="F17" s="65"/>
      <c r="G17" s="65"/>
      <c r="H17" s="65"/>
      <c r="I17" s="65"/>
      <c r="J17" s="65"/>
      <c r="K17" s="65"/>
      <c r="L17" s="66"/>
      <c r="M17" s="22">
        <f t="shared" si="1"/>
        <v>0</v>
      </c>
      <c r="N17" s="50" t="e">
        <f t="shared" si="0"/>
        <v>#DIV/0!</v>
      </c>
    </row>
    <row r="18" spans="1:14" x14ac:dyDescent="0.35">
      <c r="A18" s="62"/>
      <c r="B18" s="63"/>
      <c r="C18" s="64"/>
      <c r="D18" s="63"/>
      <c r="E18" s="63"/>
      <c r="F18" s="63"/>
      <c r="G18" s="64"/>
      <c r="H18" s="63"/>
      <c r="I18" s="63"/>
      <c r="J18" s="64"/>
      <c r="K18" s="63"/>
      <c r="L18" s="64"/>
      <c r="M18" s="41">
        <f t="shared" si="1"/>
        <v>0</v>
      </c>
      <c r="N18" s="48" t="e">
        <f t="shared" si="0"/>
        <v>#DIV/0!</v>
      </c>
    </row>
    <row r="19" spans="1:14" x14ac:dyDescent="0.35">
      <c r="A19" s="61"/>
      <c r="B19" s="65"/>
      <c r="C19" s="66"/>
      <c r="D19" s="65"/>
      <c r="E19" s="65"/>
      <c r="F19" s="65"/>
      <c r="G19" s="65"/>
      <c r="H19" s="65"/>
      <c r="I19" s="65"/>
      <c r="J19" s="65"/>
      <c r="K19" s="65"/>
      <c r="L19" s="65"/>
      <c r="M19" s="22">
        <f t="shared" si="1"/>
        <v>0</v>
      </c>
      <c r="N19" s="50" t="e">
        <f t="shared" si="0"/>
        <v>#DIV/0!</v>
      </c>
    </row>
    <row r="20" spans="1:14" x14ac:dyDescent="0.35">
      <c r="A20" s="62"/>
      <c r="B20" s="63"/>
      <c r="C20" s="64"/>
      <c r="D20" s="63"/>
      <c r="E20" s="63"/>
      <c r="F20" s="63"/>
      <c r="G20" s="63"/>
      <c r="H20" s="63"/>
      <c r="I20" s="63"/>
      <c r="J20" s="63"/>
      <c r="K20" s="63"/>
      <c r="L20" s="63"/>
      <c r="M20" s="41">
        <f t="shared" si="1"/>
        <v>0</v>
      </c>
      <c r="N20" s="48" t="e">
        <f t="shared" si="0"/>
        <v>#DIV/0!</v>
      </c>
    </row>
    <row r="21" spans="1:14" x14ac:dyDescent="0.35">
      <c r="A21" s="61"/>
      <c r="B21" s="65"/>
      <c r="C21" s="66"/>
      <c r="D21" s="65"/>
      <c r="E21" s="65"/>
      <c r="F21" s="65"/>
      <c r="G21" s="65"/>
      <c r="H21" s="65"/>
      <c r="I21" s="65"/>
      <c r="J21" s="65"/>
      <c r="K21" s="65"/>
      <c r="L21" s="66"/>
      <c r="M21" s="22">
        <f t="shared" si="1"/>
        <v>0</v>
      </c>
      <c r="N21" s="50" t="e">
        <f t="shared" si="0"/>
        <v>#DIV/0!</v>
      </c>
    </row>
    <row r="22" spans="1:14" x14ac:dyDescent="0.35">
      <c r="A22" s="62"/>
      <c r="B22" s="63"/>
      <c r="C22" s="64"/>
      <c r="D22" s="63"/>
      <c r="E22" s="63"/>
      <c r="F22" s="63"/>
      <c r="G22" s="63"/>
      <c r="H22" s="63"/>
      <c r="I22" s="63"/>
      <c r="J22" s="63"/>
      <c r="K22" s="63"/>
      <c r="L22" s="63"/>
      <c r="M22" s="41">
        <f t="shared" si="1"/>
        <v>0</v>
      </c>
      <c r="N22" s="48" t="e">
        <f t="shared" ref="N22:N26" si="2">(M22/M$51)</f>
        <v>#DIV/0!</v>
      </c>
    </row>
    <row r="23" spans="1:14" x14ac:dyDescent="0.35">
      <c r="A23" s="61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22">
        <f t="shared" si="1"/>
        <v>0</v>
      </c>
      <c r="N23" s="50" t="e">
        <f t="shared" si="2"/>
        <v>#DIV/0!</v>
      </c>
    </row>
    <row r="24" spans="1:14" x14ac:dyDescent="0.35">
      <c r="A24" s="62"/>
      <c r="B24" s="63"/>
      <c r="C24" s="64"/>
      <c r="D24" s="63"/>
      <c r="E24" s="63"/>
      <c r="F24" s="63"/>
      <c r="G24" s="63"/>
      <c r="H24" s="63"/>
      <c r="I24" s="63"/>
      <c r="J24" s="63"/>
      <c r="K24" s="63"/>
      <c r="L24" s="63"/>
      <c r="M24" s="41">
        <f t="shared" si="1"/>
        <v>0</v>
      </c>
      <c r="N24" s="48" t="e">
        <f t="shared" si="2"/>
        <v>#DIV/0!</v>
      </c>
    </row>
    <row r="25" spans="1:14" x14ac:dyDescent="0.35">
      <c r="A25" s="61"/>
      <c r="B25" s="65"/>
      <c r="C25" s="66"/>
      <c r="D25" s="65"/>
      <c r="E25" s="65"/>
      <c r="F25" s="65"/>
      <c r="G25" s="65"/>
      <c r="H25" s="65"/>
      <c r="I25" s="65"/>
      <c r="J25" s="65"/>
      <c r="K25" s="65"/>
      <c r="L25" s="65"/>
      <c r="M25" s="22">
        <f t="shared" si="1"/>
        <v>0</v>
      </c>
      <c r="N25" s="50" t="e">
        <f t="shared" si="2"/>
        <v>#DIV/0!</v>
      </c>
    </row>
    <row r="26" spans="1:14" x14ac:dyDescent="0.35">
      <c r="A26" s="62"/>
      <c r="B26" s="63"/>
      <c r="C26" s="64"/>
      <c r="D26" s="63"/>
      <c r="E26" s="63"/>
      <c r="F26" s="63"/>
      <c r="G26" s="63"/>
      <c r="H26" s="63"/>
      <c r="I26" s="63"/>
      <c r="J26" s="63"/>
      <c r="K26" s="63"/>
      <c r="L26" s="63"/>
      <c r="M26" s="41">
        <f t="shared" si="1"/>
        <v>0</v>
      </c>
      <c r="N26" s="48" t="e">
        <f t="shared" si="2"/>
        <v>#DIV/0!</v>
      </c>
    </row>
    <row r="27" spans="1:14" x14ac:dyDescent="0.35">
      <c r="A27" s="61"/>
      <c r="B27" s="65"/>
      <c r="C27" s="66"/>
      <c r="D27" s="65"/>
      <c r="E27" s="65"/>
      <c r="F27" s="65"/>
      <c r="G27" s="66"/>
      <c r="H27" s="65"/>
      <c r="I27" s="65"/>
      <c r="J27" s="65"/>
      <c r="K27" s="66"/>
      <c r="L27" s="66"/>
      <c r="M27" s="22">
        <f t="shared" si="1"/>
        <v>0</v>
      </c>
      <c r="N27" s="50" t="e">
        <f t="shared" ref="N27:N48" si="3">(M27/M$51)</f>
        <v>#DIV/0!</v>
      </c>
    </row>
    <row r="28" spans="1:14" x14ac:dyDescent="0.35">
      <c r="A28" s="62"/>
      <c r="B28" s="63"/>
      <c r="C28" s="63"/>
      <c r="D28" s="63"/>
      <c r="E28" s="63"/>
      <c r="F28" s="64"/>
      <c r="G28" s="63"/>
      <c r="H28" s="63"/>
      <c r="I28" s="64"/>
      <c r="J28" s="63"/>
      <c r="K28" s="64"/>
      <c r="L28" s="64"/>
      <c r="M28" s="41">
        <f t="shared" si="1"/>
        <v>0</v>
      </c>
      <c r="N28" s="48" t="e">
        <f t="shared" si="3"/>
        <v>#DIV/0!</v>
      </c>
    </row>
    <row r="29" spans="1:14" x14ac:dyDescent="0.35">
      <c r="A29" s="61"/>
      <c r="B29" s="65"/>
      <c r="C29" s="66"/>
      <c r="D29" s="65"/>
      <c r="E29" s="65"/>
      <c r="F29" s="65"/>
      <c r="G29" s="66"/>
      <c r="H29" s="65"/>
      <c r="I29" s="65"/>
      <c r="J29" s="65"/>
      <c r="K29" s="66"/>
      <c r="L29" s="66"/>
      <c r="M29" s="22">
        <f t="shared" si="1"/>
        <v>0</v>
      </c>
      <c r="N29" s="50" t="e">
        <f t="shared" si="3"/>
        <v>#DIV/0!</v>
      </c>
    </row>
    <row r="30" spans="1:14" x14ac:dyDescent="0.35">
      <c r="A30" s="62"/>
      <c r="B30" s="63"/>
      <c r="C30" s="64"/>
      <c r="D30" s="63"/>
      <c r="E30" s="63"/>
      <c r="F30" s="63"/>
      <c r="G30" s="63"/>
      <c r="H30" s="63"/>
      <c r="I30" s="63"/>
      <c r="J30" s="63"/>
      <c r="K30" s="63"/>
      <c r="L30" s="63"/>
      <c r="M30" s="41">
        <f t="shared" si="1"/>
        <v>0</v>
      </c>
      <c r="N30" s="48" t="e">
        <f t="shared" si="3"/>
        <v>#DIV/0!</v>
      </c>
    </row>
    <row r="31" spans="1:14" x14ac:dyDescent="0.35">
      <c r="A31" s="61"/>
      <c r="B31" s="65"/>
      <c r="C31" s="65"/>
      <c r="D31" s="65"/>
      <c r="E31" s="65"/>
      <c r="F31" s="65"/>
      <c r="G31" s="66"/>
      <c r="H31" s="65"/>
      <c r="I31" s="65"/>
      <c r="J31" s="65"/>
      <c r="K31" s="65"/>
      <c r="L31" s="65"/>
      <c r="M31" s="22">
        <f t="shared" si="1"/>
        <v>0</v>
      </c>
      <c r="N31" s="50" t="e">
        <f t="shared" si="3"/>
        <v>#DIV/0!</v>
      </c>
    </row>
    <row r="32" spans="1:14" x14ac:dyDescent="0.35">
      <c r="A32" s="62"/>
      <c r="B32" s="64"/>
      <c r="C32" s="64"/>
      <c r="D32" s="64"/>
      <c r="E32" s="64"/>
      <c r="F32" s="64"/>
      <c r="G32" s="64"/>
      <c r="H32" s="64"/>
      <c r="I32" s="63"/>
      <c r="J32" s="64"/>
      <c r="K32" s="64"/>
      <c r="L32" s="64"/>
      <c r="M32" s="41">
        <f t="shared" si="1"/>
        <v>0</v>
      </c>
      <c r="N32" s="48" t="e">
        <f t="shared" si="3"/>
        <v>#DIV/0!</v>
      </c>
    </row>
    <row r="33" spans="1:14" x14ac:dyDescent="0.35">
      <c r="A33" s="61"/>
      <c r="B33" s="65"/>
      <c r="C33" s="66"/>
      <c r="D33" s="65"/>
      <c r="E33" s="65"/>
      <c r="F33" s="65"/>
      <c r="G33" s="66"/>
      <c r="H33" s="65"/>
      <c r="I33" s="65"/>
      <c r="J33" s="65"/>
      <c r="K33" s="65"/>
      <c r="L33" s="65"/>
      <c r="M33" s="22">
        <f t="shared" si="1"/>
        <v>0</v>
      </c>
      <c r="N33" s="50" t="e">
        <f t="shared" si="3"/>
        <v>#DIV/0!</v>
      </c>
    </row>
    <row r="34" spans="1:14" x14ac:dyDescent="0.35">
      <c r="A34" s="62"/>
      <c r="B34" s="63"/>
      <c r="C34" s="64"/>
      <c r="D34" s="63"/>
      <c r="E34" s="63"/>
      <c r="F34" s="63"/>
      <c r="G34" s="63"/>
      <c r="H34" s="63"/>
      <c r="I34" s="63"/>
      <c r="J34" s="63"/>
      <c r="K34" s="63"/>
      <c r="L34" s="63"/>
      <c r="M34" s="41">
        <f t="shared" si="1"/>
        <v>0</v>
      </c>
      <c r="N34" s="48" t="e">
        <f t="shared" si="3"/>
        <v>#DIV/0!</v>
      </c>
    </row>
    <row r="35" spans="1:14" x14ac:dyDescent="0.35">
      <c r="A35" s="61"/>
      <c r="B35" s="65"/>
      <c r="C35" s="66"/>
      <c r="D35" s="66"/>
      <c r="E35" s="65"/>
      <c r="F35" s="66"/>
      <c r="G35" s="66"/>
      <c r="H35" s="65"/>
      <c r="I35" s="65"/>
      <c r="J35" s="66"/>
      <c r="K35" s="66"/>
      <c r="L35" s="66"/>
      <c r="M35" s="22">
        <f t="shared" si="1"/>
        <v>0</v>
      </c>
      <c r="N35" s="50" t="e">
        <f t="shared" si="3"/>
        <v>#DIV/0!</v>
      </c>
    </row>
    <row r="36" spans="1:14" x14ac:dyDescent="0.35">
      <c r="A36" s="62"/>
      <c r="B36" s="63"/>
      <c r="C36" s="64"/>
      <c r="D36" s="63"/>
      <c r="E36" s="63"/>
      <c r="F36" s="63"/>
      <c r="G36" s="64"/>
      <c r="H36" s="64"/>
      <c r="I36" s="63"/>
      <c r="J36" s="63"/>
      <c r="K36" s="64"/>
      <c r="L36" s="63"/>
      <c r="M36" s="41">
        <f t="shared" si="1"/>
        <v>0</v>
      </c>
      <c r="N36" s="48" t="e">
        <f t="shared" si="3"/>
        <v>#DIV/0!</v>
      </c>
    </row>
    <row r="37" spans="1:14" x14ac:dyDescent="0.35">
      <c r="A37" s="61"/>
      <c r="B37" s="66"/>
      <c r="C37" s="66"/>
      <c r="D37" s="66"/>
      <c r="E37" s="65"/>
      <c r="F37" s="65"/>
      <c r="G37" s="66"/>
      <c r="H37" s="66"/>
      <c r="I37" s="65"/>
      <c r="J37" s="66"/>
      <c r="K37" s="66"/>
      <c r="L37" s="66"/>
      <c r="M37" s="22">
        <f t="shared" si="1"/>
        <v>0</v>
      </c>
      <c r="N37" s="50" t="e">
        <f t="shared" si="3"/>
        <v>#DIV/0!</v>
      </c>
    </row>
    <row r="38" spans="1:14" x14ac:dyDescent="0.35">
      <c r="A38" s="62"/>
      <c r="B38" s="63"/>
      <c r="C38" s="64"/>
      <c r="D38" s="63"/>
      <c r="E38" s="63"/>
      <c r="F38" s="63"/>
      <c r="G38" s="63"/>
      <c r="H38" s="63"/>
      <c r="I38" s="63"/>
      <c r="J38" s="64"/>
      <c r="K38" s="63"/>
      <c r="L38" s="64"/>
      <c r="M38" s="41">
        <f t="shared" si="1"/>
        <v>0</v>
      </c>
      <c r="N38" s="48" t="e">
        <f t="shared" si="3"/>
        <v>#DIV/0!</v>
      </c>
    </row>
    <row r="39" spans="1:14" x14ac:dyDescent="0.35">
      <c r="A39" s="61"/>
      <c r="B39" s="65"/>
      <c r="C39" s="66"/>
      <c r="D39" s="66"/>
      <c r="E39" s="66"/>
      <c r="F39" s="66"/>
      <c r="G39" s="65"/>
      <c r="H39" s="65"/>
      <c r="I39" s="66"/>
      <c r="J39" s="66"/>
      <c r="K39" s="66"/>
      <c r="L39" s="66"/>
      <c r="M39" s="22">
        <f t="shared" si="1"/>
        <v>0</v>
      </c>
      <c r="N39" s="50" t="e">
        <f t="shared" si="3"/>
        <v>#DIV/0!</v>
      </c>
    </row>
    <row r="40" spans="1:14" ht="15" thickBot="1" x14ac:dyDescent="0.4">
      <c r="A40" s="67"/>
      <c r="B40" s="68"/>
      <c r="C40" s="69"/>
      <c r="D40" s="68"/>
      <c r="E40" s="68"/>
      <c r="F40" s="68"/>
      <c r="G40" s="69"/>
      <c r="H40" s="68"/>
      <c r="I40" s="68"/>
      <c r="J40" s="68"/>
      <c r="K40" s="69"/>
      <c r="L40" s="69"/>
      <c r="M40" s="43">
        <f t="shared" si="1"/>
        <v>0</v>
      </c>
      <c r="N40" s="44" t="e">
        <f t="shared" si="3"/>
        <v>#DIV/0!</v>
      </c>
    </row>
    <row r="41" spans="1:14" x14ac:dyDescent="0.35">
      <c r="A41" s="61"/>
      <c r="B41" s="65"/>
      <c r="C41" s="66"/>
      <c r="D41" s="65"/>
      <c r="E41" s="65"/>
      <c r="F41" s="65"/>
      <c r="G41" s="66"/>
      <c r="H41" s="65"/>
      <c r="I41" s="65"/>
      <c r="J41" s="66"/>
      <c r="K41" s="65"/>
      <c r="L41" s="66"/>
      <c r="M41" s="22">
        <f t="shared" si="1"/>
        <v>0</v>
      </c>
      <c r="N41" s="50" t="e">
        <f t="shared" si="3"/>
        <v>#DIV/0!</v>
      </c>
    </row>
    <row r="42" spans="1:14" x14ac:dyDescent="0.35">
      <c r="A42" s="62"/>
      <c r="B42" s="63"/>
      <c r="C42" s="64"/>
      <c r="D42" s="63"/>
      <c r="E42" s="63"/>
      <c r="F42" s="63"/>
      <c r="G42" s="64"/>
      <c r="H42" s="64"/>
      <c r="I42" s="63"/>
      <c r="J42" s="64"/>
      <c r="K42" s="64"/>
      <c r="L42" s="63"/>
      <c r="M42" s="41">
        <f t="shared" si="1"/>
        <v>0</v>
      </c>
      <c r="N42" s="48" t="e">
        <f t="shared" si="3"/>
        <v>#DIV/0!</v>
      </c>
    </row>
    <row r="43" spans="1:14" x14ac:dyDescent="0.35">
      <c r="A43" s="61"/>
      <c r="B43" s="65"/>
      <c r="C43" s="66"/>
      <c r="D43" s="65"/>
      <c r="E43" s="65"/>
      <c r="F43" s="65"/>
      <c r="G43" s="65"/>
      <c r="H43" s="65"/>
      <c r="I43" s="65"/>
      <c r="J43" s="65"/>
      <c r="K43" s="65"/>
      <c r="L43" s="65"/>
      <c r="M43" s="22">
        <f t="shared" si="1"/>
        <v>0</v>
      </c>
      <c r="N43" s="50" t="e">
        <f t="shared" si="3"/>
        <v>#DIV/0!</v>
      </c>
    </row>
    <row r="44" spans="1:14" x14ac:dyDescent="0.35">
      <c r="A44" s="62"/>
      <c r="B44" s="63"/>
      <c r="C44" s="64"/>
      <c r="D44" s="63"/>
      <c r="E44" s="63"/>
      <c r="F44" s="63"/>
      <c r="G44" s="63"/>
      <c r="H44" s="63"/>
      <c r="I44" s="63"/>
      <c r="J44" s="64"/>
      <c r="K44" s="64"/>
      <c r="L44" s="64"/>
      <c r="M44" s="41">
        <f t="shared" si="1"/>
        <v>0</v>
      </c>
      <c r="N44" s="48" t="e">
        <f t="shared" si="3"/>
        <v>#DIV/0!</v>
      </c>
    </row>
    <row r="45" spans="1:14" x14ac:dyDescent="0.35">
      <c r="A45" s="61"/>
      <c r="B45" s="65"/>
      <c r="C45" s="66"/>
      <c r="D45" s="65"/>
      <c r="E45" s="66"/>
      <c r="F45" s="65"/>
      <c r="G45" s="66"/>
      <c r="H45" s="65"/>
      <c r="I45" s="65"/>
      <c r="J45" s="66"/>
      <c r="K45" s="66"/>
      <c r="L45" s="66"/>
      <c r="M45" s="22">
        <f t="shared" si="1"/>
        <v>0</v>
      </c>
      <c r="N45" s="50" t="e">
        <f t="shared" si="3"/>
        <v>#DIV/0!</v>
      </c>
    </row>
    <row r="46" spans="1:14" x14ac:dyDescent="0.35">
      <c r="A46" s="62"/>
      <c r="B46" s="63"/>
      <c r="C46" s="64"/>
      <c r="D46" s="63"/>
      <c r="E46" s="63"/>
      <c r="F46" s="63"/>
      <c r="G46" s="63"/>
      <c r="H46" s="63"/>
      <c r="I46" s="63"/>
      <c r="J46" s="63"/>
      <c r="K46" s="63"/>
      <c r="L46" s="63"/>
      <c r="M46" s="41">
        <f t="shared" si="1"/>
        <v>0</v>
      </c>
      <c r="N46" s="48" t="e">
        <f t="shared" si="3"/>
        <v>#DIV/0!</v>
      </c>
    </row>
    <row r="47" spans="1:14" x14ac:dyDescent="0.35">
      <c r="A47" s="61"/>
      <c r="B47" s="66"/>
      <c r="C47" s="66"/>
      <c r="D47" s="65"/>
      <c r="E47" s="65"/>
      <c r="F47" s="65"/>
      <c r="G47" s="65"/>
      <c r="H47" s="65"/>
      <c r="I47" s="65"/>
      <c r="J47" s="65"/>
      <c r="K47" s="65"/>
      <c r="L47" s="66"/>
      <c r="M47" s="22">
        <f t="shared" si="1"/>
        <v>0</v>
      </c>
      <c r="N47" s="50" t="e">
        <f t="shared" si="3"/>
        <v>#DIV/0!</v>
      </c>
    </row>
    <row r="48" spans="1:14" x14ac:dyDescent="0.35">
      <c r="A48" s="62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4"/>
      <c r="M48" s="41">
        <f t="shared" si="1"/>
        <v>0</v>
      </c>
      <c r="N48" s="48" t="e">
        <f t="shared" si="3"/>
        <v>#DIV/0!</v>
      </c>
    </row>
    <row r="49" spans="1:14" ht="8.25" customHeight="1" thickBot="1" x14ac:dyDescent="0.4">
      <c r="A49" s="57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9"/>
      <c r="N49" s="60"/>
    </row>
    <row r="50" spans="1:14" ht="15" thickTop="1" x14ac:dyDescent="0.35">
      <c r="A50" s="49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N50" s="50"/>
    </row>
    <row r="51" spans="1:14" ht="15" thickBot="1" x14ac:dyDescent="0.4">
      <c r="A51" s="42" t="s">
        <v>0</v>
      </c>
      <c r="B51" s="55">
        <f t="shared" ref="B51:G51" si="4">SUM(B7:B49)</f>
        <v>0</v>
      </c>
      <c r="C51" s="55">
        <f t="shared" si="4"/>
        <v>0</v>
      </c>
      <c r="D51" s="55">
        <f t="shared" si="4"/>
        <v>0</v>
      </c>
      <c r="E51" s="55">
        <f t="shared" si="4"/>
        <v>0</v>
      </c>
      <c r="F51" s="55">
        <f t="shared" si="4"/>
        <v>0</v>
      </c>
      <c r="G51" s="43">
        <f t="shared" si="4"/>
        <v>0</v>
      </c>
      <c r="H51" s="43">
        <f>SUM(H8:H49)</f>
        <v>0</v>
      </c>
      <c r="I51" s="43">
        <f>SUM(I7:I49)</f>
        <v>0</v>
      </c>
      <c r="J51" s="43">
        <f>SUM(J7:J49)</f>
        <v>0</v>
      </c>
      <c r="K51" s="55">
        <f>SUM(K7:K49)</f>
        <v>0</v>
      </c>
      <c r="L51" s="43">
        <f>SUM(L7:L49)</f>
        <v>0</v>
      </c>
      <c r="M51" s="43">
        <f t="shared" si="1"/>
        <v>0</v>
      </c>
      <c r="N51" s="44" t="e">
        <f>(M51/M$51)</f>
        <v>#DIV/0!</v>
      </c>
    </row>
    <row r="52" spans="1:14" x14ac:dyDescent="0.35">
      <c r="B52" s="56"/>
      <c r="C52" s="56"/>
      <c r="D52" s="56"/>
      <c r="E52" s="56"/>
      <c r="F52" s="56"/>
    </row>
    <row r="53" spans="1:14" ht="15" thickBot="1" x14ac:dyDescent="0.4">
      <c r="A53" s="45" t="s">
        <v>13</v>
      </c>
      <c r="B53" s="52" t="e">
        <f t="shared" ref="B53:M53" si="5">(B51/$M51)</f>
        <v>#DIV/0!</v>
      </c>
      <c r="C53" s="52" t="e">
        <f t="shared" si="5"/>
        <v>#DIV/0!</v>
      </c>
      <c r="D53" s="52" t="e">
        <f t="shared" si="5"/>
        <v>#DIV/0!</v>
      </c>
      <c r="E53" s="52" t="e">
        <f t="shared" si="5"/>
        <v>#DIV/0!</v>
      </c>
      <c r="F53" s="52" t="e">
        <f t="shared" si="5"/>
        <v>#DIV/0!</v>
      </c>
      <c r="G53" s="52" t="e">
        <f t="shared" si="5"/>
        <v>#DIV/0!</v>
      </c>
      <c r="H53" s="52" t="e">
        <f t="shared" si="5"/>
        <v>#DIV/0!</v>
      </c>
      <c r="I53" s="52" t="e">
        <f t="shared" si="5"/>
        <v>#DIV/0!</v>
      </c>
      <c r="J53" s="52" t="e">
        <f t="shared" si="5"/>
        <v>#DIV/0!</v>
      </c>
      <c r="K53" s="52" t="e">
        <f t="shared" si="5"/>
        <v>#DIV/0!</v>
      </c>
      <c r="L53" s="52" t="e">
        <f t="shared" si="5"/>
        <v>#DIV/0!</v>
      </c>
      <c r="M53" s="52" t="e">
        <f t="shared" si="5"/>
        <v>#DIV/0!</v>
      </c>
    </row>
  </sheetData>
  <mergeCells count="4">
    <mergeCell ref="A1:N1"/>
    <mergeCell ref="A2:N2"/>
    <mergeCell ref="A3:N3"/>
    <mergeCell ref="A4:N4"/>
  </mergeCells>
  <pageMargins left="0" right="0" top="0.75" bottom="0.7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8"/>
  <sheetViews>
    <sheetView topLeftCell="A8" zoomScale="91" zoomScaleNormal="91" workbookViewId="0">
      <selection activeCell="T28" sqref="T28:T29"/>
    </sheetView>
  </sheetViews>
  <sheetFormatPr defaultRowHeight="14.5" x14ac:dyDescent="0.35"/>
  <cols>
    <col min="1" max="1" width="13" style="13" customWidth="1"/>
    <col min="2" max="2" width="7.54296875" style="10" bestFit="1" customWidth="1"/>
    <col min="3" max="3" width="9.08984375" style="11"/>
    <col min="4" max="4" width="4.54296875" style="10" customWidth="1"/>
    <col min="5" max="5" width="8.36328125" style="10" customWidth="1"/>
    <col min="6" max="6" width="14.6328125" style="18" bestFit="1" customWidth="1"/>
    <col min="7" max="7" width="8.08984375" style="18" customWidth="1"/>
    <col min="8" max="8" width="10.36328125" style="18" customWidth="1"/>
    <col min="9" max="9" width="3.08984375" style="18" customWidth="1"/>
    <col min="10" max="10" width="4.6328125" style="18" customWidth="1"/>
  </cols>
  <sheetData>
    <row r="1" spans="1:10" ht="21" customHeight="1" x14ac:dyDescent="0.45">
      <c r="A1" s="128" t="s">
        <v>14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11.25" customHeight="1" x14ac:dyDescent="0.45">
      <c r="A2" s="35"/>
      <c r="B2" s="35"/>
      <c r="C2" s="35"/>
    </row>
    <row r="3" spans="1:10" ht="21" customHeight="1" x14ac:dyDescent="0.35">
      <c r="A3" s="47" t="s">
        <v>34</v>
      </c>
      <c r="B3" s="47"/>
      <c r="C3" s="47"/>
      <c r="F3" s="127" t="s">
        <v>33</v>
      </c>
      <c r="G3" s="127"/>
      <c r="H3" s="127"/>
    </row>
    <row r="4" spans="1:10" ht="16" thickBot="1" x14ac:dyDescent="0.4">
      <c r="A4" s="32" t="s">
        <v>32</v>
      </c>
      <c r="B4" s="33" t="s">
        <v>30</v>
      </c>
      <c r="C4" s="33" t="s">
        <v>31</v>
      </c>
      <c r="F4" s="127" t="s">
        <v>36</v>
      </c>
      <c r="G4" s="127"/>
      <c r="H4" s="127"/>
    </row>
    <row r="5" spans="1:10" ht="16" thickBot="1" x14ac:dyDescent="0.4">
      <c r="C5" s="18"/>
      <c r="D5" s="31"/>
      <c r="E5" s="31"/>
      <c r="F5" s="36" t="s">
        <v>35</v>
      </c>
      <c r="G5" s="15"/>
      <c r="H5" s="15" t="s">
        <v>13</v>
      </c>
      <c r="I5" s="33"/>
    </row>
    <row r="6" spans="1:10" ht="15.5" x14ac:dyDescent="0.35">
      <c r="A6" s="13">
        <v>2017</v>
      </c>
      <c r="B6" s="26" t="s">
        <v>1</v>
      </c>
      <c r="C6" s="18">
        <v>7</v>
      </c>
      <c r="F6" s="1"/>
      <c r="G6" s="1"/>
      <c r="H6"/>
    </row>
    <row r="7" spans="1:10" ht="15.5" x14ac:dyDescent="0.35">
      <c r="A7" s="13">
        <v>2017</v>
      </c>
      <c r="B7" s="26" t="s">
        <v>2</v>
      </c>
      <c r="C7" s="18">
        <v>9</v>
      </c>
      <c r="F7" s="34" t="s">
        <v>16</v>
      </c>
      <c r="G7" s="34">
        <v>228</v>
      </c>
      <c r="H7" s="19">
        <f t="shared" ref="H7:H20" ca="1" si="0">(G7/G$23)</f>
        <v>0.41988950276243092</v>
      </c>
      <c r="I7" s="19"/>
    </row>
    <row r="8" spans="1:10" ht="15.5" x14ac:dyDescent="0.35">
      <c r="A8" s="13">
        <v>2017</v>
      </c>
      <c r="B8" s="26" t="s">
        <v>3</v>
      </c>
      <c r="C8" s="18">
        <v>10</v>
      </c>
      <c r="F8" s="34" t="s">
        <v>21</v>
      </c>
      <c r="G8" s="34">
        <v>174</v>
      </c>
      <c r="H8" s="19">
        <f t="shared" ca="1" si="0"/>
        <v>0.32044198895027626</v>
      </c>
      <c r="I8" s="19"/>
    </row>
    <row r="9" spans="1:10" ht="15.5" x14ac:dyDescent="0.35">
      <c r="A9" s="13">
        <v>2018</v>
      </c>
      <c r="B9" s="26" t="s">
        <v>4</v>
      </c>
      <c r="C9" s="18">
        <v>17</v>
      </c>
      <c r="F9" s="34" t="s">
        <v>24</v>
      </c>
      <c r="G9" s="34">
        <v>55</v>
      </c>
      <c r="H9" s="19">
        <f t="shared" ca="1" si="0"/>
        <v>0.10128913443830571</v>
      </c>
      <c r="I9" s="19"/>
    </row>
    <row r="10" spans="1:10" ht="15.5" x14ac:dyDescent="0.35">
      <c r="A10" s="13">
        <v>2018</v>
      </c>
      <c r="B10" s="26" t="s">
        <v>5</v>
      </c>
      <c r="C10" s="18">
        <v>83</v>
      </c>
      <c r="F10" s="34" t="s">
        <v>20</v>
      </c>
      <c r="G10" s="34">
        <v>35</v>
      </c>
      <c r="H10" s="19">
        <f t="shared" ca="1" si="0"/>
        <v>6.4456721915285453E-2</v>
      </c>
      <c r="I10" s="19"/>
    </row>
    <row r="11" spans="1:10" ht="15.5" x14ac:dyDescent="0.35">
      <c r="A11" s="13">
        <v>2018</v>
      </c>
      <c r="B11" s="26" t="s">
        <v>6</v>
      </c>
      <c r="C11" s="18">
        <v>124</v>
      </c>
      <c r="F11" s="34" t="s">
        <v>17</v>
      </c>
      <c r="G11" s="34">
        <v>18</v>
      </c>
      <c r="H11" s="19">
        <f t="shared" ca="1" si="0"/>
        <v>3.3149171270718231E-2</v>
      </c>
      <c r="I11" s="19"/>
    </row>
    <row r="12" spans="1:10" ht="15.5" x14ac:dyDescent="0.35">
      <c r="A12" s="13">
        <v>2018</v>
      </c>
      <c r="B12" s="26" t="s">
        <v>7</v>
      </c>
      <c r="C12" s="18">
        <v>56</v>
      </c>
      <c r="F12" s="34" t="s">
        <v>18</v>
      </c>
      <c r="G12" s="34">
        <v>10</v>
      </c>
      <c r="H12" s="19">
        <f t="shared" ca="1" si="0"/>
        <v>1.841620626151013E-2</v>
      </c>
      <c r="I12" s="19"/>
    </row>
    <row r="13" spans="1:10" ht="15.5" x14ac:dyDescent="0.35">
      <c r="A13" s="13">
        <v>2018</v>
      </c>
      <c r="B13" s="26" t="s">
        <v>8</v>
      </c>
      <c r="C13" s="18">
        <v>133</v>
      </c>
      <c r="F13" s="34" t="s">
        <v>25</v>
      </c>
      <c r="G13" s="34">
        <v>9</v>
      </c>
      <c r="H13" s="19">
        <f t="shared" ca="1" si="0"/>
        <v>1.6574585635359115E-2</v>
      </c>
      <c r="I13" s="19"/>
    </row>
    <row r="14" spans="1:10" ht="15.5" x14ac:dyDescent="0.35">
      <c r="A14" s="13">
        <v>2018</v>
      </c>
      <c r="B14" s="26" t="s">
        <v>9</v>
      </c>
      <c r="C14" s="18">
        <v>146</v>
      </c>
      <c r="F14" s="34" t="s">
        <v>23</v>
      </c>
      <c r="G14" s="34">
        <v>5</v>
      </c>
      <c r="H14" s="19">
        <f t="shared" ca="1" si="0"/>
        <v>9.2081031307550652E-3</v>
      </c>
      <c r="I14" s="19"/>
    </row>
    <row r="15" spans="1:10" ht="15.5" x14ac:dyDescent="0.35">
      <c r="A15" s="13">
        <v>2018</v>
      </c>
      <c r="B15" s="26" t="s">
        <v>10</v>
      </c>
      <c r="C15" s="18">
        <v>78</v>
      </c>
      <c r="F15" s="34" t="s">
        <v>27</v>
      </c>
      <c r="G15" s="34">
        <v>2</v>
      </c>
      <c r="H15" s="19">
        <f t="shared" ca="1" si="0"/>
        <v>3.6832412523020259E-3</v>
      </c>
      <c r="I15" s="19"/>
    </row>
    <row r="16" spans="1:10" ht="15.5" x14ac:dyDescent="0.35">
      <c r="A16" s="13">
        <v>2018</v>
      </c>
      <c r="B16" s="26" t="s">
        <v>11</v>
      </c>
      <c r="C16" s="18">
        <v>107</v>
      </c>
      <c r="F16" s="34" t="s">
        <v>29</v>
      </c>
      <c r="G16" s="34">
        <v>2</v>
      </c>
      <c r="H16" s="19">
        <f t="shared" ca="1" si="0"/>
        <v>3.6832412523020259E-3</v>
      </c>
      <c r="I16" s="19"/>
    </row>
    <row r="17" spans="1:10" ht="15.5" x14ac:dyDescent="0.35">
      <c r="A17" s="13">
        <v>2018</v>
      </c>
      <c r="B17" s="26" t="s">
        <v>12</v>
      </c>
      <c r="C17" s="18">
        <v>121</v>
      </c>
      <c r="F17" s="34" t="s">
        <v>19</v>
      </c>
      <c r="G17" s="34">
        <v>2</v>
      </c>
      <c r="H17" s="19">
        <f t="shared" ca="1" si="0"/>
        <v>3.6832412523020259E-3</v>
      </c>
      <c r="I17" s="19"/>
    </row>
    <row r="18" spans="1:10" ht="15.5" x14ac:dyDescent="0.35">
      <c r="A18" s="13">
        <v>2018</v>
      </c>
      <c r="B18" s="27" t="s">
        <v>1</v>
      </c>
      <c r="C18" s="18">
        <v>99</v>
      </c>
      <c r="F18" s="34" t="s">
        <v>22</v>
      </c>
      <c r="G18" s="34">
        <v>1</v>
      </c>
      <c r="H18" s="19">
        <f t="shared" ca="1" si="0"/>
        <v>1.841620626151013E-3</v>
      </c>
      <c r="I18" s="19"/>
    </row>
    <row r="19" spans="1:10" ht="15.5" x14ac:dyDescent="0.35">
      <c r="A19" s="13">
        <v>2018</v>
      </c>
      <c r="B19" s="27" t="s">
        <v>2</v>
      </c>
      <c r="C19" s="18">
        <v>86</v>
      </c>
      <c r="F19" s="34" t="s">
        <v>26</v>
      </c>
      <c r="G19" s="18">
        <v>1</v>
      </c>
      <c r="H19" s="19">
        <f t="shared" ca="1" si="0"/>
        <v>1.841620626151013E-3</v>
      </c>
      <c r="I19" s="19"/>
    </row>
    <row r="20" spans="1:10" ht="16" thickBot="1" x14ac:dyDescent="0.4">
      <c r="A20" s="13">
        <v>2018</v>
      </c>
      <c r="B20" s="27" t="s">
        <v>3</v>
      </c>
      <c r="C20" s="18">
        <v>89</v>
      </c>
      <c r="F20" s="37" t="s">
        <v>28</v>
      </c>
      <c r="G20" s="25">
        <v>1</v>
      </c>
      <c r="H20" s="20">
        <f t="shared" ca="1" si="0"/>
        <v>1.841620626151013E-3</v>
      </c>
      <c r="I20" s="19"/>
    </row>
    <row r="21" spans="1:10" ht="16" thickTop="1" x14ac:dyDescent="0.35">
      <c r="A21" s="13">
        <v>2019</v>
      </c>
      <c r="B21" s="27" t="s">
        <v>4</v>
      </c>
      <c r="C21" s="18">
        <v>71</v>
      </c>
      <c r="I21" s="19"/>
      <c r="J21" s="19"/>
    </row>
    <row r="22" spans="1:10" ht="15.5" x14ac:dyDescent="0.35">
      <c r="A22" s="13">
        <v>2019</v>
      </c>
      <c r="B22" s="27" t="s">
        <v>5</v>
      </c>
      <c r="C22" s="18">
        <v>57</v>
      </c>
      <c r="I22" s="19"/>
    </row>
    <row r="23" spans="1:10" ht="16" thickBot="1" x14ac:dyDescent="0.4">
      <c r="A23" s="13">
        <v>2019</v>
      </c>
      <c r="B23" s="27" t="s">
        <v>6</v>
      </c>
      <c r="C23" s="18">
        <v>75</v>
      </c>
      <c r="F23" s="30"/>
      <c r="G23" s="15">
        <f ca="1">SUM(G7:G29)</f>
        <v>543</v>
      </c>
      <c r="H23" s="21">
        <f ca="1">(G23/G$23)</f>
        <v>1</v>
      </c>
      <c r="I23" s="19"/>
    </row>
    <row r="24" spans="1:10" ht="15.5" x14ac:dyDescent="0.35">
      <c r="A24" s="13">
        <v>2019</v>
      </c>
      <c r="B24" s="27" t="s">
        <v>7</v>
      </c>
      <c r="C24" s="18">
        <v>57</v>
      </c>
      <c r="F24" s="29"/>
      <c r="G24" s="29"/>
      <c r="H24" s="19"/>
      <c r="I24" s="19"/>
    </row>
    <row r="25" spans="1:10" ht="15.5" x14ac:dyDescent="0.35">
      <c r="A25" s="13">
        <v>2019</v>
      </c>
      <c r="B25" s="27" t="s">
        <v>8</v>
      </c>
      <c r="C25" s="18">
        <v>30</v>
      </c>
      <c r="F25" s="29"/>
      <c r="G25" s="29"/>
      <c r="H25" s="19"/>
      <c r="I25" s="19"/>
    </row>
    <row r="26" spans="1:10" ht="16" thickBot="1" x14ac:dyDescent="0.4">
      <c r="A26" s="24">
        <v>2019</v>
      </c>
      <c r="B26" s="28" t="s">
        <v>48</v>
      </c>
      <c r="C26" s="25">
        <v>10</v>
      </c>
      <c r="F26" s="29"/>
      <c r="G26" s="29"/>
      <c r="H26" s="19"/>
      <c r="I26" s="19"/>
    </row>
    <row r="27" spans="1:10" ht="16" thickTop="1" x14ac:dyDescent="0.35">
      <c r="B27" s="27"/>
      <c r="C27" s="18"/>
      <c r="F27" s="29"/>
      <c r="G27" s="29"/>
      <c r="H27" s="19"/>
      <c r="I27" s="19"/>
    </row>
    <row r="28" spans="1:10" ht="15.5" x14ac:dyDescent="0.35">
      <c r="B28" s="27"/>
      <c r="C28" s="22"/>
      <c r="F28" s="29"/>
      <c r="G28" s="29"/>
      <c r="H28" s="19"/>
      <c r="I28" s="19"/>
    </row>
    <row r="29" spans="1:10" ht="15.5" x14ac:dyDescent="0.35">
      <c r="B29" s="12"/>
      <c r="C29" s="18"/>
    </row>
    <row r="30" spans="1:10" ht="15" thickBot="1" x14ac:dyDescent="0.4">
      <c r="A30" s="14" t="s">
        <v>0</v>
      </c>
      <c r="B30" s="14"/>
      <c r="C30" s="23">
        <f>SUM(C6:C29)</f>
        <v>1465</v>
      </c>
      <c r="D30" s="31"/>
      <c r="E30" s="31"/>
      <c r="H30"/>
      <c r="I30"/>
      <c r="J30"/>
    </row>
    <row r="31" spans="1:10" ht="6.75" customHeight="1" x14ac:dyDescent="0.35">
      <c r="C31" s="16"/>
    </row>
    <row r="34" spans="2:3" ht="6" customHeight="1" x14ac:dyDescent="0.35">
      <c r="B34" s="18"/>
      <c r="C34" s="18"/>
    </row>
    <row r="35" spans="2:3" x14ac:dyDescent="0.35">
      <c r="B35" s="18"/>
      <c r="C35" s="18"/>
    </row>
    <row r="36" spans="2:3" x14ac:dyDescent="0.35">
      <c r="C36" s="18"/>
    </row>
    <row r="37" spans="2:3" x14ac:dyDescent="0.35">
      <c r="C37" s="18"/>
    </row>
    <row r="38" spans="2:3" x14ac:dyDescent="0.35">
      <c r="C38" s="17"/>
    </row>
  </sheetData>
  <mergeCells count="3">
    <mergeCell ref="F4:H4"/>
    <mergeCell ref="F3:H3"/>
    <mergeCell ref="A1:J1"/>
  </mergeCells>
  <pageMargins left="0.2" right="0.2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FFY 2020-21 Projections</vt:lpstr>
      <vt:lpstr>Top Origins by Age</vt:lpstr>
      <vt:lpstr>Top Origins by County </vt:lpstr>
      <vt:lpstr>FFY 2018-19 Venezuelan Arrivals</vt:lpstr>
      <vt:lpstr>'Top Origins by County '!Print_Titles</vt:lpstr>
    </vt:vector>
  </TitlesOfParts>
  <Company>FDCF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Doak, Robert</cp:lastModifiedBy>
  <cp:lastPrinted>2020-12-29T21:32:35Z</cp:lastPrinted>
  <dcterms:created xsi:type="dcterms:W3CDTF">2015-01-15T14:59:04Z</dcterms:created>
  <dcterms:modified xsi:type="dcterms:W3CDTF">2022-01-27T14:31:19Z</dcterms:modified>
</cp:coreProperties>
</file>